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506" windowWidth="12885" windowHeight="5610" activeTab="0"/>
  </bookViews>
  <sheets>
    <sheet name="2010-III" sheetId="1" r:id="rId1"/>
  </sheets>
  <definedNames>
    <definedName name="Excel_BuiltIn_Print_Titles_1">#REF!,#REF!</definedName>
    <definedName name="_xlnm.Print_Area" localSheetId="0">'2010-III'!$C$1:$BB$304</definedName>
    <definedName name="OLE_LINK1" localSheetId="0">'2010-III'!$D$149</definedName>
    <definedName name="_xlnm.Print_Titles" localSheetId="0">'2010-III'!$C:$E,'2010-III'!$6:$9</definedName>
  </definedNames>
  <calcPr fullCalcOnLoad="1"/>
</workbook>
</file>

<file path=xl/sharedStrings.xml><?xml version="1.0" encoding="utf-8"?>
<sst xmlns="http://schemas.openxmlformats.org/spreadsheetml/2006/main" count="740" uniqueCount="446">
  <si>
    <t>Modernizacja budynków
 Nr 3, 7,14 wraz z ich adaptacja
 na Ośrodek Psychiatrii</t>
  </si>
  <si>
    <t>Zakup specjalistycznego sprzętu medycznego i aparatury medycznej na potrzeby Działu Anestezjologii oraz Bloku Operacyjnego Szpitala Onkologicznego funkcjonującego przy Dolnośląskim Centrum Onkologii.</t>
  </si>
  <si>
    <t>Dolnośląskie Centrum Onkologii we Wrocławiu</t>
  </si>
  <si>
    <t>DCO/Wojewódzki Szpital Specjalistyczny w Legnicy</t>
  </si>
  <si>
    <t>Budowa ośrodka radioterapii
 i modernizacja bazy łóżkowej
 w Legnicy</t>
  </si>
  <si>
    <t>Modernizacja infrastruktury  Oddziału Patologii Noworodka wraz z unowocześnieniem sprzętu</t>
  </si>
  <si>
    <t>Szpital Specjalistyczny im. A. Falkiewicza we Wrocławiu</t>
  </si>
  <si>
    <t>Modernizacja bazy łóżkowej dla potrzeb Oddziału Patologii Noworodka wraz
 z unowocześnieniem sprzętu</t>
  </si>
  <si>
    <t xml:space="preserve">Pogotowie Ratunkowe 
we Wrocławiu </t>
  </si>
  <si>
    <t>Pogotowie Ratunkowe 
w Wałbrzychu</t>
  </si>
  <si>
    <t>Pogotowie Ratunkowe 
w Jeleniej Górze</t>
  </si>
  <si>
    <t>Pogotowie Ratunkowe 
w Legnicy</t>
  </si>
  <si>
    <t>Zakup i wyposażenie środków transportu sanitarnego 
dla Pogotowia Ratunkowego 
we Wrocławiu</t>
  </si>
  <si>
    <t>Zakup i wyposażenie środków transportu sanitarnego 
dla  Pogotowia Ratunkowego
w Wałbrzychu</t>
  </si>
  <si>
    <t>Podniesienie standardu świadczenia usług medycznych w regionie jeleniogórskim w ramach ratownictwa medycznego przez zakup ambulansów wraz 
z wyposażeniem dla Pogotowia Ratunkowego w Jeleniej Górze</t>
  </si>
  <si>
    <t>Wymiana ambulansów 
sanitarnych Typ „R” i „W” 
wraz z wyposażeniem.</t>
  </si>
  <si>
    <r>
      <t xml:space="preserve">Rozbudowa Ośrodka Szkolno-Wychowawczego Dzieci Niewidomych
 ul. Kamiennogórska 16 
we Wrocławiu </t>
    </r>
    <r>
      <rPr>
        <b/>
        <i/>
        <sz val="11"/>
        <color indexed="8"/>
        <rFont val="Arial CE"/>
        <family val="2"/>
      </rPr>
      <t>(ZPORR 2004-2006)</t>
    </r>
  </si>
  <si>
    <t>Budowa obwodnicy 
Dobroszyc w ciągu drogi wojewódzkiej nr 340</t>
  </si>
  <si>
    <t>Przebudowa drogi wojewódzkiej nr 296 od drogi krajowej nr 30 
do autostrady A-4 (EWT 2007-2013)</t>
  </si>
  <si>
    <t>Południowo-zachodni
Szlak Cystersów</t>
  </si>
  <si>
    <t>Dep. Spraw Społecznych/  Wydz. Turystyki</t>
  </si>
  <si>
    <t>Przebudowa poddasza nieużytkowego budynku Muzeum Narodowego we Wrocławiu na prezentację kolekcji sztuki współczesnej Muzeum Narodowego we Wrocławiu z uwzględnieniem dużego zespołu prac Magdaleny Abakanowicz</t>
  </si>
  <si>
    <t>Budowa infrastruktury sportowo-rehabilitacyjnej w Ośrodku Szkolno-Wychowawczym Dzieci Niewidomych we Wrocławiu</t>
  </si>
  <si>
    <t>Koleje Dolnośląskie S.A.</t>
  </si>
  <si>
    <t>DZPK Wrocław</t>
  </si>
  <si>
    <t>OCHRONA PRZYRODY</t>
  </si>
  <si>
    <t>Przywrócenie obszarów zdegradowanych (powojskowych) na terenie Przemkowskiego Parku Krajobrazowego na cele przyrodnicze i działalność proekologiczną</t>
  </si>
  <si>
    <t>Budowa sali gimnastycznej
 w Zespole Szkół Ponadgimnazjalnych w Świdnicy</t>
  </si>
  <si>
    <t>Zakup i modernizacja trwałego wyposażenia sceny Teatru Polskiego im. J. Grzegorzewskiego
 we Wrocławiu</t>
  </si>
  <si>
    <r>
      <t xml:space="preserve">Rewitalizacja obiektów Teatru im. Heleny Modrzejewskiej 
w Legnicy </t>
    </r>
    <r>
      <rPr>
        <b/>
        <i/>
        <sz val="11"/>
        <rFont val="Arial"/>
        <family val="2"/>
      </rPr>
      <t>(ZPORR 2004-2006)</t>
    </r>
  </si>
  <si>
    <t>Uruchomienie Szpitalnego Oddziału Ratunkowego wraz
z budową heliportu dla Wojewódzkiego Szpitala Specjalistycznego w Legnicy</t>
  </si>
  <si>
    <t>Wykonanie stref przeciwpożarowych oraz dźwiękowego systemu ostrzegania przeciwpożarowego  w Centrum przy ul. Grabiszyńskiej 105 we Wrocławiu</t>
  </si>
  <si>
    <t>Modernizacja zespołu operacyjnego w Specjalistycznym Szpitalu Ginekologiczno-Położniczym im. E. Biernackiego
 w Wałbrzychu</t>
  </si>
  <si>
    <t xml:space="preserve">Modernizacja sprzętu do leczenia chorób układu krążenia w Szpitalu im. T. Marciniaka we Wrocławiu </t>
  </si>
  <si>
    <t>Krynka (Przeworno) - budowa zbiornika wodnego na rzece Krynce gm. Przeworno</t>
  </si>
  <si>
    <t>Skidniów - Pękoszów zabezpieczenie przed wodami przesiąkowymi gm. Kotla</t>
  </si>
  <si>
    <r>
      <t xml:space="preserve">Zakup 8 autobusów szynowych
dla samorządu województwa dolnośląskiego 
</t>
    </r>
    <r>
      <rPr>
        <b/>
        <i/>
        <sz val="11"/>
        <color indexed="8"/>
        <rFont val="Arial CE"/>
        <family val="2"/>
      </rPr>
      <t>(SPO-TRANSPORT)</t>
    </r>
  </si>
  <si>
    <t>Ścinawa- modernizacja wału p/pow. rz. Odry w km 316+800-325+500 gm. Ścinawa</t>
  </si>
  <si>
    <t>Doposażenie oddziału Anestezjologii i Intensywnej Terapii oraz Oddziału Toksykologicznego Dolnośląskiego Szpitala im.
T. Marciniaka -Centrum Medycyny Ratunkowej w niezbędny sprzęt
i aparaturęwe Wrocławiu
w sprzęt ratujący życie</t>
  </si>
  <si>
    <t>Rozbudowa Zespołu Szkół Ponadgimnazjalnych
 w Biedrzychowicach - Rozwój Bazy Sportowej Transgranicznego Centrum Aktywizacji 
dla Młodzieży i Dorosłych</t>
  </si>
  <si>
    <t>Modernizacja Zespołu Szkół Ponadgimnazjalnych
 w Biedrzychowicach 
- (INTERREG IIIA)</t>
  </si>
  <si>
    <t>Regulacja potoku Jadkowa w km 11+829-13+370  w miejscowości Rudnica gm. Stoszowice</t>
  </si>
  <si>
    <t>Lubów - modernizacja przepompowni
gm. Jemielno</t>
  </si>
  <si>
    <t>Dobra Dolina - zad. II obr. Januszkowice - gm. Długołęka 
i gm. Dobroszyce
Obiekt II - Regulacja potoku Jagodna Januszkowice, Jaksonowice, Skała 
i Węgrów - gm. Długołęka oraz Dobrzeń - gm. Dobroszyce</t>
  </si>
  <si>
    <t>Dobra Dolina - zad. II obr. Januszkowice i Jaksonowice gm. Długołęka i gm. Dobroszyce
Obiekt I - Regulacja rzeki Dobra - Januszkowice, gm. Długołęka</t>
  </si>
  <si>
    <t>Dobra Dolina - zad. II obr. Januszkowice i Jaksonowice gm. Długołęka i gm. Dobroszyce
Modernizacja Kanału Burzowego Jaksonowice gm. Długołęka</t>
  </si>
  <si>
    <t>Żurawka - Żalina odbudowa 
i modernizacja koryta rzeki 
gm. Żórawina</t>
  </si>
  <si>
    <t>Cieciorka - odbudowa 
i modernizacja koryta rzeki, 
gm. Środa Śl.</t>
  </si>
  <si>
    <t>Śląski Rów - odbudowa 
i modernizacja kanału Ulgi, 
gm. Góra</t>
  </si>
  <si>
    <t>Rów Śląski - odbudowa koryta,
gm. Góra</t>
  </si>
  <si>
    <t>Kalina -modernizacja systemu ochrony przeciwpowodziowej gm. Polkowice</t>
  </si>
  <si>
    <t>WARTOŚĆ</t>
  </si>
  <si>
    <t>PRZESUNIĘCIA</t>
  </si>
  <si>
    <t>Zakup nowoczesnego sprzętu medycznego w celu podniesienia jakości usług medycznych świadczonych przez Wojewódzki Szpital Specjalistyczny w Legnicy</t>
  </si>
  <si>
    <t>Wojewódzki Szpital Specjalistyczny
 w Legnicy</t>
  </si>
  <si>
    <t>Żukowice-modernizacja wału przeciwopowodziowego rzeki Odry w km 405+000 do 410+000 gm. Żukowice</t>
  </si>
  <si>
    <t>Krajów-melioracje podstawowe gm. Krotoszyce</t>
  </si>
  <si>
    <t>Krajów - melioracje szczegółowe
gm. Krotoszyce</t>
  </si>
  <si>
    <t>Czerwona Woda etap II-odbudowa koryta rzeki gm. Zgorzelec i Sulików</t>
  </si>
  <si>
    <t>Bród etap II - odbudowa koryta cieku gm. Lubań</t>
  </si>
  <si>
    <t>Oldza - odbudowa koryta cieku
gm. Gryfów Śl.</t>
  </si>
  <si>
    <t>Iwnica - odbudowa koryta cieku
gm. Nowogrodziec</t>
  </si>
  <si>
    <t>Olszówka - odbudowa koryta cieku, R-S - odbudowa koryta cieku gm. Olszyna, Lubań, Gryfów Śląski</t>
  </si>
  <si>
    <t>Świda- kształtowanie przekroju podłużnego i poprzecznego koryta cieku gm. Kamieniec Ząbkowicki</t>
  </si>
  <si>
    <t>Jabłoniec - Zawiszów - odbudowa i modernizacja koryta potoku gm. Świdnica i Jaworzyna Śląska</t>
  </si>
  <si>
    <t>Budowa  obwodnicy Dzierżoniowa wraz
 z opracowaniem koncepcji dla przebudowy drogi wojewódzkiej nr 382 na odcinku Ząbkowice 
Śląskie-Jawor</t>
  </si>
  <si>
    <t>Budowa połączenia drogowego pomiędzy miastami Zittau
 i Hradek nad Nisou wraz
  z włączeniem do polskiej 
sieci drogowej</t>
  </si>
  <si>
    <t>Zwiększenie udziałów Województwa Dolnośląskiego
 w Spółce Akcyjnej 
"Port Lotniczy Wrocław"</t>
  </si>
  <si>
    <t>Wieprzówka-odbudowa i modernizacja koryta potoku gm. Marcinowice</t>
  </si>
  <si>
    <t>Wały rzeki Piławy - Mościsko remont wałów rzeciwpowodziowych
gm. Dzierżoniów</t>
  </si>
  <si>
    <t>UDZIAŁ W SPÓŁKACH WOJEWÓDZKICH</t>
  </si>
  <si>
    <t xml:space="preserve">Kamienne Piekło KL Gross Rosen I - projekt konserwatorsko-budowlany na terenie Muzeum Gross-Rosen w Rogoźnicy </t>
  </si>
  <si>
    <t>Zakup taboru kolejowego 
dla potrzeb komunikacji podmiejskiej</t>
  </si>
  <si>
    <t>Zakup taboru kolejowego 
dla potrzeb komunikacji regionalnej</t>
  </si>
  <si>
    <t>I</t>
  </si>
  <si>
    <t>Budowle przeciwpowodziowe</t>
  </si>
  <si>
    <t>Ścinawa- modernizacja wału p/pow. rz. Odry w km 316+800-325+500
gm. Ścinawa</t>
  </si>
  <si>
    <t>II</t>
  </si>
  <si>
    <t>III</t>
  </si>
  <si>
    <t>Radwanice - etap II modernizacja wału polderowego na odcinku droga opolska - Siechnice, gm. Św. Katarzyna (obiekt WWW nr 2)</t>
  </si>
  <si>
    <r>
      <t xml:space="preserve">Szczepin - </t>
    </r>
    <r>
      <rPr>
        <sz val="10"/>
        <rFont val="Arial"/>
        <family val="2"/>
      </rPr>
      <t>przebudowa wału p/pow.
(obiekt WWW nr 13)</t>
    </r>
  </si>
  <si>
    <t>Prace przedprojektowe dla zadań WWW
(decyzje lokalizacyjne, środowiskowe, itp.)</t>
  </si>
  <si>
    <t>Siechnice - przebudowa wału p/pow.
(obiekt WWW nr 20a)</t>
  </si>
  <si>
    <t xml:space="preserve">Budowle regulacyjne </t>
  </si>
  <si>
    <t xml:space="preserve">Kotowice-Siedlce - przebudowa wału p/pow. (obiekt WWW nr 1)  </t>
  </si>
  <si>
    <t>Pracze Odrzańskie-przebudowa wału p/pow. (obiekt WWW nr 17 )</t>
  </si>
  <si>
    <t>Przelew Odra - Widawa - 
Jaz klapowy (obiekt WWW nr 40)</t>
  </si>
  <si>
    <t>Komponent B4 projekty budowlane, nadzór budowlany i administracja</t>
  </si>
  <si>
    <t>Czyżynka - Struga - Lubomin - odbudowa koryta potoku gm.Stare Bogaczowice</t>
  </si>
  <si>
    <t>Jabłoniec-Słotwina-Gołaszyce-regulacja potoku gm. Świdnica i Żarów</t>
  </si>
  <si>
    <t>Blizanowice-Trestno-(wał polderu) przebudowa wału p/pow. 
(obiekt WWW nr 3)</t>
  </si>
  <si>
    <t>Regulacja potoku Lubiechowska Woda
w miejscowości Świebodzice
gm. Świebodzice</t>
  </si>
  <si>
    <t xml:space="preserve">DZMiUW we Wrocławiu </t>
  </si>
  <si>
    <t>Modernizacja wałów przeciwpowodziowych rzeki Odry w km 405+000 ÷ 410+000, gm. Żukowice</t>
  </si>
  <si>
    <t>Kalina -modernizacja systemu ochrony przeciwpowodziowej, gm. Polkowice zad. nr 1 - regulacja rzeki</t>
  </si>
  <si>
    <t>Krajów-melioracje podstawowe gm. Krotoszyce, Złotoryja i Męcinka</t>
  </si>
  <si>
    <t>Krajów - melioracje szczegółowe,
gm. Krotoszyce</t>
  </si>
  <si>
    <t>Oldza - odbudowa koryta cieku
m. Gryfów Śląski, gm. Lubomierz</t>
  </si>
  <si>
    <t>Olszówka - odbudowa koryta cieku oraz cieku R-S, gm. Olszyna, Lubań i Gryfów Śląski</t>
  </si>
  <si>
    <t>Jabłoniec - Zawiszów odbudowa i modernizacja koryta potoku gm. Świdnica i Jaworzyna Śląska</t>
  </si>
  <si>
    <t>Wały rzeki Piławy - Mościsko remont wałów przeciwpowodziowych
gm. Dzierżoniów</t>
  </si>
  <si>
    <t>Tarnawka - odbudowa koryta potoku
gm. Żarów</t>
  </si>
  <si>
    <t>Odbudowa potoku Żarecki Potok
w m. Gronów, Sławnikowice gm. Zgorzelec oraz w m. Wyręba gm. Siekierczyn</t>
  </si>
  <si>
    <t>Kompleksowa informatyzacja Dolnośląskiego Zarządu Melioracji
 i Urządzeń Wodnych</t>
  </si>
  <si>
    <t>Pomoc finansowa Województwa Dolnośląskiego dla Gminy Walim na realizację zadania pn. "Budowa łącznika drogi wojewódzkiej nr 379 z ul. Uczniowską w Wałbrzychu (skomunikowanie ze strefą SSE)"</t>
  </si>
  <si>
    <t>Budowa nowego szpitala</t>
  </si>
  <si>
    <t>Dobra Dolina - zad. II obr. Januszkowice i Jaksonowice gm. Długołęka i gm. Dobroszyce  Modernizacja Kanału Burzowego Jaksonowice gm. Długołęka</t>
  </si>
  <si>
    <t>Dobra Dolina - zad. II obr. Januszkowice i Jaksonowice gm. Długołęka i gm. Dobroszyce Obiekt I - Regulacja rzeki Dobra - Januszkowice, gm. Długołęka</t>
  </si>
  <si>
    <t>Dyrektor Urzędu - Dep. Marszałka/ Wydz. Informatyki
i Systemów Informatycznych</t>
  </si>
  <si>
    <t xml:space="preserve">Dep.Spraw Społecznych/  Wydz. Edukacji
i Nauki </t>
  </si>
  <si>
    <t>Budowa obwodnicy Nowej Rudy
w ciągu drogi wojewódzkiej nr 381 – Etap III</t>
  </si>
  <si>
    <r>
      <t xml:space="preserve">Budowa obwodnicy Nowej Rudy
 w ciągu drogi wojewódzkiej nr 381 – Etap II  </t>
    </r>
    <r>
      <rPr>
        <b/>
        <i/>
        <sz val="11"/>
        <rFont val="Arial"/>
        <family val="2"/>
      </rPr>
      <t xml:space="preserve"> (ZPORR 2004-2006)</t>
    </r>
  </si>
  <si>
    <t>Budowa obwodnicy Strzegomia
w ciągu drogi wojewódzkiej
nr 374 i DK5</t>
  </si>
  <si>
    <t>Budowa mostu na rzece Odrze
 w ciągu drogi wojewódzkiej nr 323</t>
  </si>
  <si>
    <t>Kotlina Kłodzka - ochrona p.powodziowa doliny rzeki Białej Lądeckiej pow. Kłodzko</t>
  </si>
  <si>
    <t>Kanał Ulgi Odra - Widawa - prace przedprojektowe m. Wrocław</t>
  </si>
  <si>
    <t>Przebudowa  drogi wojewódzkiej nr 376 w m. Jabłów na odcinku od km 11+501 do km 13+733 wraz
 z przebudową mostu</t>
  </si>
  <si>
    <t>Tarnawka - odbudowa 
i modernizacja koryta potoku
gm. Żarów</t>
  </si>
  <si>
    <t>Szymanowski Potok - odbudowa koryta potoku
gm. Strzegom i Dobromierz</t>
  </si>
  <si>
    <t xml:space="preserve">Oława- odbudowa i modernizacja koryta rzeki gm. Św. Katarzyna i Oława </t>
  </si>
  <si>
    <t>Kalinówka - odbudowa 
i modernizacja koryta rzeki
gm. Góra</t>
  </si>
  <si>
    <t>Śląski Rów zad.4 - odbudowa 
i modernizacja koryta rzeki, przepompownia
gm. Góra</t>
  </si>
  <si>
    <t>Śląski Rów zad.3 - odbudowa 
i modernizacja koryta rzeki, przepompownia
gm. Góra</t>
  </si>
  <si>
    <t>Gostkowice - Janków - odbudowa i modernizacja koryt rzek, gm. Domaniów</t>
  </si>
  <si>
    <t>Nieszkowice - odbudowa zbiornika p/pow. gm. Strzelin</t>
  </si>
  <si>
    <t>Struga I - zabezpieczenie p/pow.
gm. Prusice i Oborniki Śl.</t>
  </si>
  <si>
    <t>Kanał Ulgi Bolkowice - melioracje podstawowe,
gm. Paszowice</t>
  </si>
  <si>
    <t>Zielenica - Szklary Dolne - melioracje podstawowe
gm. Chocianów</t>
  </si>
  <si>
    <t>OŚW-ZDR</t>
  </si>
  <si>
    <t>Budowa pawilonu szpitalnego wraz z wyposażeniem 
w Wojewódzkim Szpitalu Specjalistycznym im. J. Gromkowskiego we Wrocławiu</t>
  </si>
  <si>
    <t>Szprotawa - modernizacja koryta
i wałów, gm. Polkowice, Chocianów, Radwanice, Przemków, Gaworzyce</t>
  </si>
  <si>
    <t>Adaptacja budynków przy 
ul. Mazowieckiej  na potrzeby Urzędu Marszałkowskiego Województwa Dolnośląskiego</t>
  </si>
  <si>
    <t>Skidniów - Pękoszów zabezpieczenie przed wodami przesiąkowymi
gm. Kotla</t>
  </si>
  <si>
    <t>Szprotawa - modernizacja koryta i wałów,
gm. Polkowice, Chocianów, Radwanice, Przemków, Gaworzyce</t>
  </si>
  <si>
    <t>Włosienica - odbudowa koryta cieku, gm. Platerówka</t>
  </si>
  <si>
    <t>Wał Strzegomki - Kruków - budowa wału p.powodziowego
gm. Żarów</t>
  </si>
  <si>
    <t>Odra - modernizacja wału
gm. Środa Śl. i Miękinia</t>
  </si>
  <si>
    <t>Oława- budowa wału
gm. Strzelin</t>
  </si>
  <si>
    <t>Średzka Woda - modernizacja koryta
gm. Malczyce i Środa Śl.</t>
  </si>
  <si>
    <t>Potok Gębicki - przebudowa koryta,
gm. Strzelin</t>
  </si>
  <si>
    <t>Maleszów - budowa zbiornika retencyjnego
gm. Kondratowice</t>
  </si>
  <si>
    <t>Magazyny przeciwpowodziowe - modernizacja,
woj. dolnośląskie</t>
  </si>
  <si>
    <t>Jawornik - Myślibórz, 
gm. Paszowice</t>
  </si>
  <si>
    <t>Miedzianka - odbudowa koryta cieku gm. Bogatynia</t>
  </si>
  <si>
    <t>Kasina - odbudowa 
i modernizacja koryta rzeki, gm. Wrocław, gm. Kąty Wrocławskie, gm. Kobierzyce</t>
  </si>
  <si>
    <r>
      <t xml:space="preserve">Kotowice-Siedlce </t>
    </r>
    <r>
      <rPr>
        <sz val="10"/>
        <rFont val="Arial"/>
        <family val="2"/>
      </rPr>
      <t xml:space="preserve">- przebudowa wału p/pow
(obiekt WWW nr 1)  </t>
    </r>
  </si>
  <si>
    <r>
      <t>Blizanowice-Trestno</t>
    </r>
    <r>
      <rPr>
        <sz val="10"/>
        <rFont val="Arial"/>
        <family val="2"/>
      </rPr>
      <t>- 
(wał polderu) przebudowa 
wału p/pow 
(obiekt WWW nr 3)</t>
    </r>
  </si>
  <si>
    <r>
      <t>Prace przedprojektowe dla zadań WWW</t>
    </r>
    <r>
      <rPr>
        <sz val="10"/>
        <rFont val="Arial"/>
        <family val="2"/>
      </rPr>
      <t xml:space="preserve">
(decyzje lokalizacyjne, środowiskowe, itp.)</t>
    </r>
  </si>
  <si>
    <r>
      <t>Przelew Odra - Widawa - 
Jaz klapowy.</t>
    </r>
    <r>
      <rPr>
        <sz val="10"/>
        <rFont val="Arial"/>
        <family val="2"/>
      </rPr>
      <t xml:space="preserve">
Obiekt WWW nr 40</t>
    </r>
  </si>
  <si>
    <r>
      <t>Komponent B4</t>
    </r>
    <r>
      <rPr>
        <sz val="10"/>
        <rFont val="Arial"/>
        <family val="2"/>
      </rPr>
      <t xml:space="preserve">
projekty budowlane, nadzór budowlany i administracja</t>
    </r>
  </si>
  <si>
    <r>
      <t>Radwanice</t>
    </r>
    <r>
      <rPr>
        <sz val="10"/>
        <rFont val="Arial"/>
        <family val="2"/>
      </rPr>
      <t xml:space="preserve"> - etap II modernizacja wału polderowego na odcinku droga opolska - Siechnice, gm. Św. Katarzyna (obiekt WWW nr 2)</t>
    </r>
  </si>
  <si>
    <t>Magazyny przeciwpowodziowe - modernizacja, woj. dolnośląskie</t>
  </si>
  <si>
    <t>Kasina - odbudowa  i modernizacja koryta rzeki, gm. Wrocław, gm. Kąty Wrocławskie, gm. Kobierzyce</t>
  </si>
  <si>
    <t>Siechnice - przebudowa wału p/pow
(obiekt WWW nr 20a)</t>
  </si>
  <si>
    <t>Szczepin - przebudowa wału p/pow
(obiekt WWW nr 13)</t>
  </si>
  <si>
    <t>Kozanów - przebudowa wału p/pow.
(obiekt WWW nr 15)</t>
  </si>
  <si>
    <t>Kanał Ulgi Odra - Widawa - prace przedprojektowe
m. Wrocław</t>
  </si>
  <si>
    <t>Ścinawa- modernizacja wału p/pow rz. Odry w km 316+800-325+500
gm. Ścinawa</t>
  </si>
  <si>
    <t>Wał rzeki Kaczawy (Kartuska)
m. Legnica</t>
  </si>
  <si>
    <t>Śląski Rów - odbudowa i modernizacja kanału Ulgi,  gm. Góra</t>
  </si>
  <si>
    <t>Polder Kotowice - etap I - wały Siechnice - Groblice (o funkcji zapory)
gm. Św. Katarzyna (obiekt WWW nr 20)</t>
  </si>
  <si>
    <t>Zacisze-Zalesie- odbudowa
i modernizacja wału m. Wrocław</t>
  </si>
  <si>
    <t>Wojszyn - Wietszyce III - regulacja 
koryt: Kanał Bielnik km 0+000-5+000, Kanał Środkowy km 0+000-10+000, 
gm. Pęcław</t>
  </si>
  <si>
    <t>Modernizacja koryta potoku Dębniak
w km 10+483-17+000, gm. Lubin</t>
  </si>
  <si>
    <t>Przychowska Struga gm. Ścinawa
 i Rudna</t>
  </si>
  <si>
    <t>Dostosowanie obiektów Wojewódzkiego Szpitala dla Nerwowo i Psychicznie Chorych w Bolesławcu do warunków jakim powinny odpowiadać pod względem fachowym i sanitarnym pomieszczenia i urządzenia zakładu opieki zdrowotnej</t>
  </si>
  <si>
    <t>Zwiększenie udziałów Województwa Dolnośląskiego 
w spółce Wrocławskie Przedsiębiorstwo Hala Ludowa Sp. z o.o.</t>
  </si>
  <si>
    <t>Odbudowa potoku Studzianka 
w m. Studniska Górne i Studniska Dolne gm. Sulików oraz w m. Kunów gm. Zgorzelec</t>
  </si>
  <si>
    <t>Odbudowa potoku Bielawka 
w m. Dłużyna Górna, Strzelno,
 Bielawa Górna, gm. Pieńsk</t>
  </si>
  <si>
    <t>Dobra Dolina - zad. II obr. Januszkowice - gm. Długołęka i gm. Dobroszyce Obiekt II - Regulacja potoku Jagodna Januszkowice, Jaksonowice, Skała  i Węgrów - gm. Długołęka oraz Dobrzeń - gm. Dobroszyce</t>
  </si>
  <si>
    <t>Żurawka - Żalina odbudowa
i modernizacja koryta rzeki gm. Żórawina</t>
  </si>
  <si>
    <t>Cieciorka - odbudowa i modernizacja koryta rzeki, gm. Środa Śl.</t>
  </si>
  <si>
    <t>Maleszów - budowa zbiornika retencyjnego gm. Kondratowice</t>
  </si>
  <si>
    <t>Jawornik - Myślibórz,  gm. Paszowice</t>
  </si>
  <si>
    <t>Nakłady w latach 2007-2013 w tym:</t>
  </si>
  <si>
    <t>2007 r.</t>
  </si>
  <si>
    <t>Przebudowa obiektów Dolnośląskiego Centrum Doskonalenia Nauczycieli
 i Informacji Pedagogicznej 
na potrzeby kształcenia ustawicznego nauczycieli
i osób szkolących we Wrocławiu</t>
  </si>
  <si>
    <t>Zadania w ramach 
SPO 2004 - 2006</t>
  </si>
  <si>
    <t>Zadania w ramach 
PROW 2007 - 2013</t>
  </si>
  <si>
    <t xml:space="preserve">Zakup sprzętu medycznego dla Dolnośląskiego Centrum Pediatrycznego
 im. J. Korczaka (SPZOZ)
we Wrocławiu </t>
  </si>
  <si>
    <t>Dokumentacja przyszłościowa*)</t>
  </si>
  <si>
    <t>Przebudowa odcinka jezdni
w rejonie skrzyżowania
 z drogą do m. Kozów wraz
 z poprawą oznakowania
w ciągu drogi wojewódzkiej 
nr 364 Złotoryja - Legnica 
km 47+042 - 47+585</t>
  </si>
  <si>
    <t>Adaptacja budynku przy
ul. Krakowskiej na potrzeby administracyjno-biurowe DSDiK</t>
  </si>
  <si>
    <t xml:space="preserve">PROGRAM MODERNIZACJI PSYCHIATRII  </t>
  </si>
  <si>
    <t xml:space="preserve">PROGRAM MODERNIZACJI ONKOLOGII </t>
  </si>
  <si>
    <t>w tys. PLN</t>
  </si>
  <si>
    <t>Lp.</t>
  </si>
  <si>
    <t>Specjalistyczny Szpital Ginekologiczno-Położniczy im. 
E. Biernackiego w Wałbrzychu</t>
  </si>
  <si>
    <t>Modernizacja Oddziału Intensywnej Terapii i Bloku Operacyjnego wraz
 z niezbędnymi pomieszczeniami pomocniczymi zgodnie 
z Rozporządzeniem Ministra Zdrowia z dnia 10.11.2006 r.
w Dolnośląskim Centrum 
Chorób Płuc we Wrocławiu</t>
  </si>
  <si>
    <t>„Kompleksowa modernizacja gospodarki cieplnej
w Wojewódzkim Szpitalu Specjalistycznym we Wrocławiu</t>
  </si>
  <si>
    <t>Dolnośląskie Centrum 
Chorób Płuc 
we Wrocławiu</t>
  </si>
  <si>
    <t>Wojewódzki Szpital dla Nerwowo 
i Psychicznie Chorych 
w Bolesławcu</t>
  </si>
  <si>
    <t>RAZEM</t>
  </si>
  <si>
    <t>GRUPY</t>
  </si>
  <si>
    <t>DZIAŁY</t>
  </si>
  <si>
    <t>ZADANIA</t>
  </si>
  <si>
    <t>DZIAŁY-GRUPY</t>
  </si>
  <si>
    <t>RAZEM -DZIAŁY</t>
  </si>
  <si>
    <t xml:space="preserve">DROGI </t>
  </si>
  <si>
    <t>RAZEM -ZADANIIA</t>
  </si>
  <si>
    <t>RESZTA</t>
  </si>
  <si>
    <t>Pomoc finansowa Województwa Dolnośląskiego dla Miasta Wałbrzycha na realizację zadania pn. "Budowa łącznika drogi wojewódzkiej nr 379 z ul. Uczniowską w Wałbrzychu (skomunikowanie ze strefą SSE)"</t>
  </si>
  <si>
    <t>Budowa lub przebudowa infrastruktury drogowej na sieci dróg wojewódzkich Dolnego Śląska w zakresie: chodników, odwodnienia drogi, zatok autobusowych, skrzyżowań dróg, sygnalizacji świetlnej, murów oporowych, małych obiektów mostowych oraz przebudowa / budowa krótkich odcinków dróg wojewódzkich</t>
  </si>
  <si>
    <t>2008 r.</t>
  </si>
  <si>
    <t>2009 r.</t>
  </si>
  <si>
    <t>2010 r.</t>
  </si>
  <si>
    <t>2011 r.</t>
  </si>
  <si>
    <t>2012 r.</t>
  </si>
  <si>
    <t>2013 r.</t>
  </si>
  <si>
    <t xml:space="preserve">budżet         Woj. Dol. </t>
  </si>
  <si>
    <t xml:space="preserve">fundusze unijne </t>
  </si>
  <si>
    <t>budżet państwa</t>
  </si>
  <si>
    <t>inne w tym środki własne realizatora zadania - osoby prawnej</t>
  </si>
  <si>
    <t>fundusze unijne na lata 2007-2013</t>
  </si>
  <si>
    <t>RPO</t>
  </si>
  <si>
    <t>inne</t>
  </si>
  <si>
    <t>DROGI WOJEWÓDZKIE</t>
  </si>
  <si>
    <t>DSDiK</t>
  </si>
  <si>
    <t>Budowa obwodnicy Szczawna Zdroju w ciągu drogi wojewódzkiej nr 376</t>
  </si>
  <si>
    <t>Budowa małej obwodnicy Świdnicy</t>
  </si>
  <si>
    <t>Budowa obejścia ul. Kamienieckiej w m. Ząbkowice Śląskie w ciągu drogi wojewódzkiej nr 382</t>
  </si>
  <si>
    <t>Przebudowa drogi wojewódzkiej nr 297 – Etap I</t>
  </si>
  <si>
    <t>Przebudowa drogi wojewódzkiej nr 297 – Etap III</t>
  </si>
  <si>
    <t>Poprawa bezpieczeństwa na drodze wojewódzkiej nr 395 na odcinku Wojkowice - Polakowice (km 15+000 - 15+300)</t>
  </si>
  <si>
    <t>OŚWIATA</t>
  </si>
  <si>
    <t>Adaptacja i wyposażenie budynku na potrzeby Dolnośląskiej Biblioteki Pedagogicznej we Wrocławiu</t>
  </si>
  <si>
    <t>Adaptacja i wyposażenie przyziemia obiektu Dolnośląskiej Biblioteki Pedagogicznej we Wrocławiu</t>
  </si>
  <si>
    <t>KULTURA</t>
  </si>
  <si>
    <t>Modernizacja Teatru Dramatycznego im. Jerzego Szaniawskiego w Wałbrzychu</t>
  </si>
  <si>
    <t>OCHRONA ZDROWIA</t>
  </si>
  <si>
    <t xml:space="preserve"> Adaptacja z rozbudową Dolnośląskiego Centrum Onkologii we Wrocławiu</t>
  </si>
  <si>
    <t>Doposażenie i wymiana zużytego sprzętu we wrocławskim ośrodku torakochirurgii</t>
  </si>
  <si>
    <t>Dolnośląskie Centrum Chorób Płuc we Wrocławiu</t>
  </si>
  <si>
    <t>Modernizacja obiektu placówki</t>
  </si>
  <si>
    <t>Modernizacja bloku porodowego na Oddziale ginekologiczno-położniczym w Wojewódzkim Szpitalu Specjalistycznym we Wrocławiu</t>
  </si>
  <si>
    <t>Wojewódzki Szpital Specjalistyczny we Wrocławiu ul. Kamieńskiego</t>
  </si>
  <si>
    <t>Wojewódzki Szpital Specjalistyczny im. J. Gromkowskiego</t>
  </si>
  <si>
    <t>Dostosowanie obiektów Wojewódzkiego Szpitala Specjalistycznego we Wrocławiu do przepisów przeciwpożarowych</t>
  </si>
  <si>
    <t xml:space="preserve">Adaptacja pomieszczeń budynków w Szpitalu Wojewódzkim w Jeleniej Górze - dla potrzeb lokalizacji Pogotowia Ratunkowego </t>
  </si>
  <si>
    <t>Zakup systemu radiografii cyfrowej wraz z drukarką laserową</t>
  </si>
  <si>
    <t>Budowa archiwum na terenie Szpitala Specjalistycznego im. Falkiewicza we Wrocławiu</t>
  </si>
  <si>
    <t>INFORMATYZACJA</t>
  </si>
  <si>
    <t>Dolnośląska e-Szkoła</t>
  </si>
  <si>
    <t>Modernizacja infrastruktury teleinformatycznej UMWD</t>
  </si>
  <si>
    <t>DZMiUW we Wrocławiu</t>
  </si>
  <si>
    <t>OCHRONA ŚRODOWISKA</t>
  </si>
  <si>
    <t>POZOSTAŁE</t>
  </si>
  <si>
    <t>Zakup angiografu dla Szpitala Wojewódzkiego w Jeleniej Górze</t>
  </si>
  <si>
    <t>Dzienny   Ośrodek Psychiatrii
i Zaburzeń  Mowy   dla Dzieci
i Młodzieży 
ul. Żmigrodzka we Wrocławiu</t>
  </si>
  <si>
    <t>Ożywienie tradycji szklarstwa dla rozwoju turystyki</t>
  </si>
  <si>
    <t>Specjalistyczny Zespół Psychiatrycznej Opieki Zdrowotnej
Wyb. J. C. Korzeniowskiego we Wrocławiu</t>
  </si>
  <si>
    <t>Teatr im. Heleny Modrzejewskiej
w Legnicy</t>
  </si>
  <si>
    <t>Wojewódzki Szpital Specjalistyczny
w Legnicy</t>
  </si>
  <si>
    <t>Specjalistyczny Szpital im. Sokołowskiego 
w Wałbrzychu</t>
  </si>
  <si>
    <t>Szpital Wojewódzki
w Jeleniej Górze</t>
  </si>
  <si>
    <t>Zakup taboru kolejowego dla Samorządu Województwa Dolnośląskiego w latach 
2008-2013</t>
  </si>
  <si>
    <r>
      <t xml:space="preserve">Budowa Zintegrowanego Systemu Informatycznego dla Zrównoważonego Rozwoju Regionu Dolnego Śląska 
</t>
    </r>
    <r>
      <rPr>
        <b/>
        <i/>
        <sz val="11"/>
        <color indexed="8"/>
        <rFont val="Arial"/>
        <family val="2"/>
      </rPr>
      <t>(ZPORR 2004-2006)</t>
    </r>
  </si>
  <si>
    <t xml:space="preserve">Przebudowa drogi wojewódzkiej nr 352 Radomierzyce - Zgorzelec
z obwodnicą m. Zgorzelec  </t>
  </si>
  <si>
    <t>Przebudowa ul. Strzelnej 
i Wiejskiej w Oławie w ciągu drogi wojewódzkiej nr 396</t>
  </si>
  <si>
    <t>Modernizacja internatu Zespołu Szkół Ponadgimnazjalnych
 w Świdnicy ul. Wałbrzyska 58</t>
  </si>
  <si>
    <t xml:space="preserve">Modernizacja Zamku Piastowskiego w Legnicy
 pl. Zamkowy 1                               </t>
  </si>
  <si>
    <t>Budowa hali sportowej
 w Zespole Szkół Licealnych
 i Mistrzostwa sportowego
 w Karpaczu ul. Gimnazjalna 7</t>
  </si>
  <si>
    <t>Modernizacja obiektu Medycznego Studium Zawodowego w Jaworze
 ul. Rapackiego 1</t>
  </si>
  <si>
    <t xml:space="preserve">Przebudowa drogi wojewódzkiej nr 395 na odcinku od ronda
 w miejscowości Żerniki Wrocławskie do węzła autostradowego Wrocław – Wschód w miejscowości Krajków  </t>
  </si>
  <si>
    <t>Przebudowa części szkoły
 i internatu na Rolnicze Centrum Transferu Wiedzy
 i Innowacji w Bożkowie</t>
  </si>
  <si>
    <t>Rozbudowa Opery Wrocławskiej
wraz z budową Sceny Letniej</t>
  </si>
  <si>
    <t>Przebudowa drogi wojewódzkiej nr 341 w m. Uraz</t>
  </si>
  <si>
    <t>Przebudowa drogi wojewódzkiej nr 331 w m. Tarnówek</t>
  </si>
  <si>
    <t>Przebudowa drogi wojewódzkiej nr 385 w m. Srebrna Góra</t>
  </si>
  <si>
    <t>Przebudowa drogi wojewódzkiej nr 384 na odcinku Dzierżoniów – Łagiewniki</t>
  </si>
  <si>
    <t>Przebudowa drogi wojewódzkiej nr 403 na terenie Województwa Dolnośląskiego</t>
  </si>
  <si>
    <t xml:space="preserve">Wojewódzki Szpital Specjalistyczny 
ul. Kamieńskiego we Wrocławiu </t>
  </si>
  <si>
    <t>Szpital Specjalistyczny im. T. Marciniaka – Centrum Medycyny Ratunkowej</t>
  </si>
  <si>
    <t>Budowa dźwigu osobowo-towarowego w budynku Ośrodka Leczenia
 i Rehabilitacji Uzależnień</t>
  </si>
  <si>
    <t>Budowa chodnika w ciągu drogi wojewódzkiej nr 367
 w m. Kamienna Góra od km  40+620 do km 41+207,41 wraz
 z odwodnieniem i przebudową jezdni na tym odcinku drogi</t>
  </si>
  <si>
    <t>Dolnośląski Wojewódzki Ośrodek Medycyny Pracy</t>
  </si>
  <si>
    <t>Wrocławski Węzeł Wodny</t>
  </si>
  <si>
    <t>Wrocławskie Centrum Badań 
EIT+ sp. z o.o.</t>
  </si>
  <si>
    <t>budżet
 Woj. Dol.</t>
  </si>
  <si>
    <t>budżet 
Woj. Dol.</t>
  </si>
  <si>
    <t>budżet Woj. Dol.</t>
  </si>
  <si>
    <t>Pomoc finansowa dla Powiatu Głogowskiego na przygotowanie realizacji nowej przeprawy mostowej w Głogowie</t>
  </si>
  <si>
    <r>
      <t xml:space="preserve">"Kamienne Piekło II" - projekt architektoniczno-przestrzenny
 </t>
    </r>
    <r>
      <rPr>
        <b/>
        <i/>
        <sz val="11"/>
        <rFont val="Arial"/>
        <family val="2"/>
      </rPr>
      <t>(PO IiS)</t>
    </r>
  </si>
  <si>
    <t xml:space="preserve">Budowa drogi wojewódzkiej 
od drogi wojewódzkiej
nr 455 do drogi krajowej nr 8 </t>
  </si>
  <si>
    <t>Budowa mostu na rzece Odrze 
w m. Brzeg Dolny wraz
z drogami dojazdowymi</t>
  </si>
  <si>
    <t>Koncepcja skomunikowania 
A4 z S5</t>
  </si>
  <si>
    <t>Drogi dojazdowe do mostu
na Odrze w m. Ciechanów na odcinku Ciechanów - Góra</t>
  </si>
  <si>
    <t>Drogi dojazdowe do mostu
na Odrze w m. Ciechanów 
na odcinku Lubin, Głogów - Ciechanów</t>
  </si>
  <si>
    <t>Przebudowa drogi wojewódzkiej nr 297 wraz z obwodnicą Bolesławca – Etap II</t>
  </si>
  <si>
    <t>Przebudowa drogi wojewódzkiej nr 395 w Strzelinie - ul. Ząbkowicka</t>
  </si>
  <si>
    <t>Przebudowa drogi wojewódzkiej nr 340 odcinek Wilczyn Leśny - Droszów km 41+800 - 43+300 
w tym korekta łuków poziomych
 i skrzyżowania z drogą powiatową do m. Kowale</t>
  </si>
  <si>
    <t>Budowa zaplecza technicznego Obwodu Drogowego 
w Dobroszycach</t>
  </si>
  <si>
    <t>Regionalna platforma informacyjna dla mieszkańców  
i samorządów Dolnego Śląska
 - "e-Dolnyslask"</t>
  </si>
  <si>
    <t>Budowa drogi wojewódzkiej Żerniki Wrocławskie - Siechnice (od ronda w ciągu drogi  wojewódzkiej  nr 395 do drogi krajowej nr 94)</t>
  </si>
  <si>
    <r>
      <t xml:space="preserve">Przebudowa drogi wojewódzkiej nr 329 od skrzyżowania z drogą krajową nr 12 do Ruszowic
</t>
    </r>
    <r>
      <rPr>
        <b/>
        <i/>
        <sz val="11"/>
        <color indexed="8"/>
        <rFont val="Arial CE"/>
        <family val="2"/>
      </rPr>
      <t>(ZPORR 2004-2006)</t>
    </r>
  </si>
  <si>
    <r>
      <t xml:space="preserve">Przebudowa drogi wojewódzkiej nr 389 na odcinku Zieleniec - Mostowice </t>
    </r>
    <r>
      <rPr>
        <b/>
        <i/>
        <sz val="11"/>
        <color indexed="8"/>
        <rFont val="Arial CE"/>
        <family val="2"/>
      </rPr>
      <t>(INTERREG III A)</t>
    </r>
  </si>
  <si>
    <r>
      <t xml:space="preserve">Przebudowa drogi wojewódzkiej nr 352 Radomierzyce - Zatonie 
</t>
    </r>
    <r>
      <rPr>
        <b/>
        <i/>
        <sz val="11"/>
        <rFont val="Arial"/>
        <family val="2"/>
      </rPr>
      <t>(EWT 2007-2013)</t>
    </r>
  </si>
  <si>
    <t>Przebudowa drogi wojewódzkiej nr 392 na odcinku Idzików - DK 33 
(EWT 2007-2013)</t>
  </si>
  <si>
    <t xml:space="preserve">Dolnośląskie Centrum Filmowe 
(przebudowa Kina "Warszawa" we Wrocławiu) </t>
  </si>
  <si>
    <t>Rozbudowa Ośrodka 
Szkolno-Wychowawczego Dzieci Niesłyszących ul. Dworska 8 we Wrocławiu</t>
  </si>
  <si>
    <t>Rozbudowa i modernizacja Nauczycielskiego Kolegium Języków Obcych  przy ul. Skarbowców we Wrocławiu</t>
  </si>
  <si>
    <t>Modernizacja centrów kształcenia zawodowego
 na Dolnym Śląsku</t>
  </si>
  <si>
    <t>Budowa sygnalizacji świetlnej na skrzyżowaniu ul. S. Żeromskiego z ul. Bohaterów Getta w Bielawie w ciągu drogi wojewódzkiej nr 384</t>
  </si>
  <si>
    <t>Modernizacja i rozbudowa Muzeum Karkonoskiego
 w Jeleniej Górze</t>
  </si>
  <si>
    <t>MODERNIZACJA INFRASTRUKTURY MEDYCZNEJ</t>
  </si>
  <si>
    <t>INFRASTRUKTURA ADMINISTRACYJNA</t>
  </si>
  <si>
    <t>BUDOWA I ROZBUDOWA
BAZY OŚWIATOWEJ</t>
  </si>
  <si>
    <t>Dep. Polityki Zdrowotnej</t>
  </si>
  <si>
    <t>BUDOWA I ROZBUDOWA INSTYTUCJI KULTURY</t>
  </si>
  <si>
    <t xml:space="preserve"> DROGI ZAGŁĘBIA MIEDZIOWEGO</t>
  </si>
  <si>
    <t xml:space="preserve"> KORYTARZ DROGI PRZEDSUDECKIEJ</t>
  </si>
  <si>
    <t>OBWODNICE I OBEJŚCIA MIEJSCOWOŚCI</t>
  </si>
  <si>
    <t>POPRAWA BEZPIECZEŃSTWA RUCHU DROGOWEGO</t>
  </si>
  <si>
    <t xml:space="preserve"> INNE</t>
  </si>
  <si>
    <t>DOPOSAŻENIE W APARATURĘ MEDYCZNĄ</t>
  </si>
  <si>
    <t>MODERNIZACJA I PRZEBUDOWA  INSTYTUCJI KULTURY</t>
  </si>
  <si>
    <t>Łącznie nakłady 
w latach 
2007-2013</t>
  </si>
  <si>
    <t>Moje boisko Orlik 2012</t>
  </si>
  <si>
    <t>SKOMUNIKOWANIE WAŁBRZYCHA
I ŚWIDNICY Z A4</t>
  </si>
  <si>
    <t>OCHRONA PRZECIWPOWODZIOWA
 I – „PROGRAM DLA ODRY 2006”  (POIŚ  2007-2013)</t>
  </si>
  <si>
    <t xml:space="preserve">LOKALNA OCHRONA PRZECIWPOWODZIOWA, MELIORACJE WODNE   </t>
  </si>
  <si>
    <t>INFRASTRUKTURA PRZECIWPOWODZIOWA
I ZAPOBIEGANIA SUSZY</t>
  </si>
  <si>
    <t>BUDOWA I ROZBUDOWA
OBIEKTÓW MEDYCZNYCH</t>
  </si>
  <si>
    <t>POGOTOWIA RATUNKOWE,
ŚRODKI TRANSPORTU</t>
  </si>
  <si>
    <t>PROGRAM MODERNIZACJI
OPIEKI PERINATALNEJ</t>
  </si>
  <si>
    <t>MODERNIZACJA
 BAZY OŚWIATOWEJ</t>
  </si>
  <si>
    <t xml:space="preserve">ŁĄCZNIK AGLOMERACYJNY
 A4 - S8 </t>
  </si>
  <si>
    <t>ŁĄCZNIK AGLOMERACYJNY
 A4 - S5</t>
  </si>
  <si>
    <t>Łączne nakłady 
w 2007 r.</t>
  </si>
  <si>
    <t>Łączne nakłady
 w 2008 r.</t>
  </si>
  <si>
    <t>Łączne nakłady 
w 2009 r.</t>
  </si>
  <si>
    <t>Łączne nakłady
w 2010 r.</t>
  </si>
  <si>
    <t>Łączne nakłady
 w 2011 r.</t>
  </si>
  <si>
    <t>Łączne nakłady
w 2012 r.</t>
  </si>
  <si>
    <t>Łączne nakłady
w 2013 r.</t>
  </si>
  <si>
    <t>Dep. Infrastruktury</t>
  </si>
  <si>
    <t>Dep. Spraw Społecznych/  Wydz. Kultury Fizycznej, Sporu
i Rekreacji</t>
  </si>
  <si>
    <t xml:space="preserve">Dep. Realizacji Inwestycji/  Wydz. Inwestycji </t>
  </si>
  <si>
    <t xml:space="preserve">Dep. Spraw Społecznych/  Wydz. Edukacji
i Nauki </t>
  </si>
  <si>
    <t xml:space="preserve">Dep. Spraw Społecznych/  Wydz. Edukacji 
i Nauki </t>
  </si>
  <si>
    <t xml:space="preserve">Dep. Spraw Społecznych /  Wydz. Edukacji
 i Nauki </t>
  </si>
  <si>
    <t>Dep. Spraw Społecznych/  Wydz. Kultury</t>
  </si>
  <si>
    <t>Dep. Rozwoju Regionalnego/ Wydz. Rozwoju Gospodarczego</t>
  </si>
  <si>
    <t>Dep. Marszałka/ Wydz. Nadzoru Właścicielskiego</t>
  </si>
  <si>
    <t xml:space="preserve">Dep. Realizacji Inwestycji/  Wydz.  Inwestycji </t>
  </si>
  <si>
    <t>Dep. Infrastruktury/  Wydz. Transportu</t>
  </si>
  <si>
    <t>Dep.  Spraw Społecznych/  Wydz.    Kultury</t>
  </si>
  <si>
    <t>Budowa chodnika w ciągu drogi wojewódzkiej nr 382 
w m. Piława Dolna na odcinku od km 35+925 do km 37+225 wraz z przebudową nawierzchni jezdni na tym odcinku drogi</t>
  </si>
  <si>
    <t>Pomoc finansowa Województwa Dolnośląskiego dla Powiatu Świdnickiego na realizację zadania pn. "Budowa drogi powiatowej nr 3396 D na odcinku pomiędzy droga krajową nr 5 a drogą wojewódzką nr 382  i ul. Stęczyńskiego w Świdnicy"</t>
  </si>
  <si>
    <t>Budowa obejścia  miejscowości Mysłakowice i Kostrzyca w ciągu drogi wojewódzkiej nr 366 na odcinku Głębock - Kowary</t>
  </si>
  <si>
    <t>Budowa łącznika pomiędzy drogą powiatową nr 1950D a DK 35</t>
  </si>
  <si>
    <t>Zagospodarowanie terenu wokół budynku Muzeum Etnograficznego przy ul. Traugutta 111-113 we Wrocławiu wraz z elementami małej architektury</t>
  </si>
  <si>
    <t xml:space="preserve"> Zwiększenie udziałów Województwa Dolnośląskiego w Dolnośląskiej Agencji Współpracy Gospodarczej sp. z o.o. </t>
  </si>
  <si>
    <t>Dolnośląski Park
Innowacji i Nauki  S.A.</t>
  </si>
  <si>
    <t>Budowa drogi wojewódzkiej 
od drogi krajowej nr 94
do drogi wojewódzkiej nr 455
wraz z ich węzłami</t>
  </si>
  <si>
    <t>Jednostka organizacyjna realizująca zadanie lub koordynująca wykonywanie zadania</t>
  </si>
  <si>
    <t>Przebudowa drogi wojewódzkiej nr 455 odcinek Jelcz – Laskowice – Stary Otok km 24+888 – 28+000 
wraz z przebudową zatoki autobusowej i poprawą oznakowania niebezpiecznego zakrętu</t>
  </si>
  <si>
    <t>DZIAŁ/
GRUPA ZADAŃ/
Zadanie</t>
  </si>
  <si>
    <t>Wieloletni Program Inwestycyjny dla Województwa Dolnośląskiego na lata 2007-2013 realizowany przez Samorząd Województwa 
- ZADANIA REALIZOWANE</t>
  </si>
  <si>
    <t>Dep. Dyrektora Generalnego/ Wydz. Informatyki
i Systemów Informatycznych</t>
  </si>
  <si>
    <t>Dep. Realizacji Inwestycji/ Wydz. Wdrażania Technologii Informacyjnych</t>
  </si>
  <si>
    <t>Nakłady po roku 2013 
budżet 
Woj. Dol.</t>
  </si>
  <si>
    <t>USPRAWNIENIE POŁĄCZEŃ Z DROGAMI
 KRAJOWYMI I AUTOSTRADAMI</t>
  </si>
  <si>
    <t>Przebudowa drogi wojewódzkiej nr 338 odcinek Mojęcice - Zagórzyce km 24+100 - 24+600 wraz z poszerzeniem jezdni, korektą spadków poprzecznych
i poprawą oznakowania niebezpiecznego zakrętu</t>
  </si>
  <si>
    <t>*) o podziale środków decyduje Zarząd Województwa</t>
  </si>
  <si>
    <t>Rozbudowa Bloku Operacyjnego
 i Oddziału Intensywnej Opieki Medycznej</t>
  </si>
  <si>
    <t>Likwidacja obszarów wykluczenia informacyjnego
 i budowa dolnośląskiej sieci szkieletowej</t>
  </si>
  <si>
    <t>Adaptacja budynku przy 
ul. Krakowskiej na potrzeby administracyjno-biurowe Urzędu Marszałkowskiego Województwa Dolnośląskiego i Dolnośląskiej Służby  Dróg i Kolei</t>
  </si>
  <si>
    <t>TRANSPORT SZYNOWY I LOTNICZY</t>
  </si>
  <si>
    <t>Remont i modernizacja prawego wału p/pow P-1 rz. Odry
gm. Głogów</t>
  </si>
  <si>
    <t>Remont i modernizacja lewego wału p/pow L-4 rz. Odry
gm. Rudna</t>
  </si>
  <si>
    <t>Pozostałe zadania</t>
  </si>
  <si>
    <t>Lwówek Śl. - zabezp. p/pow. miasta Lwówek Śl.  
m. Lwówek Śl.</t>
  </si>
  <si>
    <t>Wleń - zabezpieczenie p/pow. miasta
miasto Wleń</t>
  </si>
  <si>
    <t>Burkatów - Śmiałowice - budowa wałów rzeki Bystrzycy
gm. Świdnica i Marcinowice</t>
  </si>
  <si>
    <t>Polder Kotowice - etap I - wały Siechnice - Groblice (o funkcji zapory)
gm. Św. Katarzyna
(obiekt WWW nr 20)</t>
  </si>
  <si>
    <t>Zacisze-Zalesie- odbudowa
i modernizacja wału
m. Wrocław</t>
  </si>
  <si>
    <t>Radwanice - etap I modernizacja wału polderowego na odcinku droga opolska - Siechnice, gm. Św. Katarzyna (obiekt WWW nr 2)</t>
  </si>
  <si>
    <t>Janówek-przebudowa wału p/pow.
(obiekt WWW nr 18)</t>
  </si>
  <si>
    <t>Maślice-przebudowa wału p/pow.
(obiekt WWW nr 16 )</t>
  </si>
  <si>
    <t>Pracze Odrzańskie-przebudowa wału p/pow.
(obiekt WWW nr 17 )</t>
  </si>
  <si>
    <t>Wojszyn - Wietszyce III - regulacja koryt: Kanał Bielnik km 0+000-5+000, Kanał Środkowy km 0+000-10+000, gm. Pęcław</t>
  </si>
  <si>
    <t>Modernizacja koryta potoku Dębniak w km 10+483-17+000, gm. Lubin</t>
  </si>
  <si>
    <t>Modernizacja i odbudowa wału p.pow. Rzeki Nysa Szalona km 17+303-18+414</t>
  </si>
  <si>
    <t>Modernizacja koryta rzeki Uszewnica
gm. Legnickie Pole</t>
  </si>
  <si>
    <t>Przychowska Struga gm. Ścinawa i Rudna</t>
  </si>
  <si>
    <t>Odbudowa potoku Bród w m. Henryków Lubański, gm. Lubań</t>
  </si>
  <si>
    <t>Odbudowa potoku Studzianka w m. Studniska Górne i Studniska Dolne gm. Sulików oraz w m. Kunów gm. Zgorzelec</t>
  </si>
  <si>
    <t>Odbudowa potoku Bielawka w m. Dłużyna Górna, Strzelno, Bielawa Górna, gm. Pieńsk</t>
  </si>
  <si>
    <t>Obdudowa rzeki Czerwona Woda w m. Radzimów Dolny, Radzimów Górny  i Bierna, gm. Sulików</t>
  </si>
  <si>
    <t>Odbudowa potoku Żarecki Potok w m. Gronów, Sławnikowice gm. Zgorzelec oraz w m. Wyręba gm. Siekierczyn</t>
  </si>
  <si>
    <t>Wał Strzegomki - Granica
gm. Strzegom</t>
  </si>
  <si>
    <t>Miła - Mościsko obręb Mościsko
gm. Dzierżoniów</t>
  </si>
  <si>
    <t>Regulacja potoku Lubiechowska Woda w miejscowości Świebodzice gm. Świebodzice</t>
  </si>
  <si>
    <t>Regulacja rzeki Ślęzy km 72+170-73+063 Podlesie gm. Niemcza</t>
  </si>
  <si>
    <t>MODERNIZACJA MOSTÓW, W TYM  PO KONTROLI NIK</t>
  </si>
  <si>
    <t>ZADANIA ZREALIZOWANE</t>
  </si>
  <si>
    <t>Wojewódzki Szpital Specjalistyczny im. J. Gromkowskiego we Wrocławiu</t>
  </si>
  <si>
    <t>Kompleksowe dostosowanie SOR do przepisów prawa o ratownictwie medycznym III etap</t>
  </si>
  <si>
    <t>Dostosowanie obiektów Wojewódzkiego Szpitala Specjalistycznego przy ul. Iwaszkiewicza 5 w Legnicy do obowiązujących przepisów -Etap I</t>
  </si>
  <si>
    <t>Modernizacja budynku nr 1 i 6</t>
  </si>
  <si>
    <t>Modernizacja kompleksu diagnostycznego. Diagnostyka cyfrowa oraz obrazowa dla dzieci i dorosłych</t>
  </si>
  <si>
    <t>Lwówek Śl. - zabezp. p/pow. miasta Lwówek Śl.  m. Lwówek Śl.</t>
  </si>
  <si>
    <t>Krynka - usunięcie wysiąków poniżej zapory gm. Przeworno</t>
  </si>
  <si>
    <t>Pielgrzymka- budowa zbiornika na rz. Skora gm. Pielgrzymka</t>
  </si>
  <si>
    <t xml:space="preserve">Domaszków-Tarchalice- odtworzenie naturalnej retencji przeciwpowodziowej doliny rzeki Odry, gm.Wołów </t>
  </si>
  <si>
    <t>Lipki - Oława - modernizacja obwałowań, gm. Oława i Jelcz - Laskowice</t>
  </si>
  <si>
    <t xml:space="preserve">Budowa pawilonu pediatrycznego na terenie Wojewódzkiego Szpitala Specjalistycznego im. J. Gromkowskiego we Wrocławiu </t>
  </si>
  <si>
    <t>Remont i modernizacja prawego wału p/pow P-1 rz. Odry gm. Głogów</t>
  </si>
  <si>
    <t>Remont i modernizacja lewego wału p/pow L-4 rz. Odry gm. Rudna</t>
  </si>
  <si>
    <t>Studium zabezpieczenia przed powodzią w zlewni Ślęzy gm.Żórawina,
Kobierzyce, Borów, Jordanów, Łagiewniki</t>
  </si>
  <si>
    <t>Obdudowa rzeki Czerwona Woda 
w m. Radzimów Dolny, Radzimów Górny i Bierna, gm. Sulików</t>
  </si>
  <si>
    <t>Kalinówka - odbudowa i modernizacja koryta rzeki gm. Góra</t>
  </si>
  <si>
    <t>Szymanowski Potok - odbudowa koryta potoku gm. Strzegom i Dobromierz</t>
  </si>
  <si>
    <t>Śląski Rów zad. 4 - odbudowa 
i modernizacja koryta rzeki, przepompownia gm. Góra</t>
  </si>
  <si>
    <t>Śląski Rów zad.3 - odbudowa 
i modernizacja koryta rzeki, przepompownia gm. Góra</t>
  </si>
  <si>
    <t>Kanał Ulgi Bolkowice - melioracje podstawowe, gm. Paszowice</t>
  </si>
  <si>
    <t>Zielenica - Szklary Dolne - melioracje podstawowe gm. Chocianów</t>
  </si>
  <si>
    <t>Wał Strzegomki - Kruków - budowa wału p.powodziowego gm. Żarów</t>
  </si>
  <si>
    <t>Modernizacja budynków oddziałów I i IA gruźlicy i Chorób Płuc pod kątem dostosowania do obowiązujących wymagań sanitarnych  wraz
 z termomodernizacją</t>
  </si>
  <si>
    <t>Burkatów - Śmiałowice - budowa wałów rzeki Bystrzycy gm. Świdnica
i Marcinowice</t>
  </si>
  <si>
    <t>Wał Strzegomki - Granica gm. Strzegom</t>
  </si>
  <si>
    <t>Poprawa bezpieczeństwa
 na drodze wojewódzkiej nr 340 na odcinku  Droszów - Trzebnica
 (km 46+000 - 46+550)</t>
  </si>
  <si>
    <t>Poprawa bezpieczeństwa na drodze wojewódzkiej 
nr 371 w ciągu ulic Wolności
 i Strzegomskiej w m. Świebodzice</t>
  </si>
  <si>
    <t>Przebudowa ul. Wałbrzyskiej (droga wojewódzka nr 379) na odcinku od granic administracyjnych miasta Świdnica do skrzyżowania
 z ul. Kochanowskiego (droga powiatowa nr 3396 D) wraz
z budową ronda</t>
  </si>
  <si>
    <t>Budowa azyli dla pieszych
 i wygrodzenia wzdłuż chodnika
w m. Strzelin w ciągu drogi wojewódzkiej nr 395 km 36+500 - 36+700</t>
  </si>
  <si>
    <t>Przebudowa drogi wojewódzkiej nr 396 w  m. Gaj Oławski km 38+243 - 39+100 wraz z poprawą odwodnienia  i oznakowania niebezpiecznego zakrętu</t>
  </si>
  <si>
    <t>Zakup 64  rzędowego tomografu komputerowego 
dla Wojewódzkiego Szpitala Specjalistycznego 
we Wrocławiu</t>
  </si>
  <si>
    <t xml:space="preserve">Utworzenie Oddziału Psychiatrycznego  </t>
  </si>
  <si>
    <t>Wojewódzki Szpital Specjalistyczny w Legnicy</t>
  </si>
  <si>
    <t>Wojewódzki Szpital Specjalistyczny w Jeleniej Górze</t>
  </si>
  <si>
    <t>Specjalistyczny Szpital im. Sokołowskiego w Wałbrzychu</t>
  </si>
  <si>
    <t xml:space="preserve">Utworzenie Centrum Psychiatrii Sądowej w Lubiążu  </t>
  </si>
  <si>
    <t xml:space="preserve">Budowa/modernizacja infrastruktury budynków ZOL  </t>
  </si>
  <si>
    <t>Szpital 
w Lubiążu</t>
  </si>
  <si>
    <t>Wojewódzki
Szpital dla Nerwowo
 i Psychicznie Chorych
w Bolesławcu</t>
  </si>
  <si>
    <t xml:space="preserve">Wojewódzki Szpital dla Nerwowo
i Psychicznie Chorych w Stroniu Śl. </t>
  </si>
  <si>
    <t>Utworzenie i elektroniczne udostępnianie cyfrowej bazy danych z informacjami
 o przyrodniczych obszarach
i obiektach chronionych 
w województwie dolnośląskim</t>
  </si>
  <si>
    <t>Dostosowanie pomieszczeń
 i  infrastruktury Szpitala Wojewódzkiego w Jeleniej Górze do wymogów prawa</t>
  </si>
  <si>
    <t>Utworzenie Oddziału 
o wzmocnionym zabezpieczeniu</t>
  </si>
  <si>
    <t>02-2010</t>
  </si>
  <si>
    <t>01-2010</t>
  </si>
  <si>
    <t>Wierzbiak - zabezpieczenie przeciwpowodziowe miasta Legnica</t>
  </si>
  <si>
    <t>Grobla - budowa zbiornika na rzece Nysa Mała
gm. Paszowice</t>
  </si>
  <si>
    <t>Oława odbudowa i modernizacja koryta rzeki, gm. Siechnice i gm. Oława</t>
  </si>
  <si>
    <t>Załącznik 
do Uchwały Nr XLI/          /10 
Sejmiku Województwa Dolnośląskiego
z dnia 24  marca 2010 r.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</si>
</sst>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0"/>
    <numFmt numFmtId="170" formatCode="_-* #,##0.00\ _z_ł_-;\-* #,##0.00\ _z_ł_-;_-* \-??\ _z_ł_-;_-@_-"/>
    <numFmt numFmtId="171" formatCode="[$€-2]\ #,##0.00_);[Red]\([$€-2]\ #,##0.00\)"/>
    <numFmt numFmtId="172" formatCode="_-* #,##0\ _z_ł_-;\-* #,##0\ _z_ł_-;_-* &quot;-&quot;??\ _z_ł_-;_-@_-"/>
    <numFmt numFmtId="173" formatCode="_-* #,##0.000\ _z_ł_-;\-* #,##0.000\ _z_ł_-;_-* &quot;-&quot;???\ _z_ł_-;_-@_-"/>
    <numFmt numFmtId="174" formatCode="_-* #,##0.000\ _z_ł_-;\-* #,##0.000\ _z_ł_-;_-* &quot;-&quot;??\ _z_ł_-;_-@_-"/>
    <numFmt numFmtId="175" formatCode="[$-415]d\ mmmm\ yyyy"/>
    <numFmt numFmtId="176" formatCode="#,##0.00\ &quot;zł&quot;"/>
    <numFmt numFmtId="177" formatCode="#,##0.00000"/>
    <numFmt numFmtId="178" formatCode="0.0"/>
    <numFmt numFmtId="179" formatCode="_-* #,##0.000\ _z_ł_-;\-* #,##0.000\ _z_ł_-;_-* \-??\ _z_ł_-;_-@_-"/>
    <numFmt numFmtId="180" formatCode="_-* #,##0.0\ _z_ł_-;\-* #,##0.0\ _z_ł_-;_-* \-??\ _z_ł_-;_-@_-"/>
    <numFmt numFmtId="181" formatCode="_-* #,##0.0\ _z_ł_-;\-* #,##0.0\ _z_ł_-;_-* &quot;-&quot;??\ _z_ł_-;_-@_-"/>
    <numFmt numFmtId="182" formatCode="#,##0.000000"/>
    <numFmt numFmtId="183" formatCode="#,##0.0000000"/>
    <numFmt numFmtId="184" formatCode="0.00000"/>
    <numFmt numFmtId="185" formatCode="0.000000"/>
    <numFmt numFmtId="186" formatCode="0.000"/>
  </numFmts>
  <fonts count="40"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b/>
      <sz val="14"/>
      <color indexed="8"/>
      <name val="Arial CE"/>
      <family val="2"/>
    </font>
    <font>
      <b/>
      <sz val="14"/>
      <name val="Arial CE"/>
      <family val="2"/>
    </font>
    <font>
      <b/>
      <i/>
      <sz val="11"/>
      <color indexed="8"/>
      <name val="Arial CE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CE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5"/>
      <name val="Arial CE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5"/>
      <color indexed="12"/>
      <name val="Arial CE"/>
      <family val="2"/>
    </font>
    <font>
      <u val="single"/>
      <sz val="5"/>
      <color indexed="36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b/>
      <sz val="10"/>
      <color indexed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medium"/>
      <right/>
      <top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/>
      <top style="medium"/>
      <bottom style="medium"/>
    </border>
    <border>
      <left/>
      <right style="thin"/>
      <top/>
      <bottom style="thin">
        <color indexed="8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/>
      <bottom style="medium">
        <color indexed="8"/>
      </bottom>
    </border>
    <border>
      <left style="medium"/>
      <right/>
      <top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/>
      <top style="thin">
        <color indexed="8"/>
      </top>
      <bottom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/>
      <bottom style="medium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thin">
        <color indexed="8"/>
      </left>
      <right style="medium"/>
      <top style="thin">
        <color indexed="8"/>
      </top>
      <bottom/>
    </border>
    <border>
      <left/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/>
      <bottom/>
    </border>
    <border>
      <left/>
      <right style="medium"/>
      <top style="thin">
        <color indexed="8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>
        <color indexed="8"/>
      </left>
      <right/>
      <top/>
      <bottom style="medium"/>
    </border>
    <border>
      <left style="medium">
        <color indexed="8"/>
      </left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64" fontId="7" fillId="24" borderId="10" xfId="0" applyNumberFormat="1" applyFont="1" applyFill="1" applyBorder="1" applyAlignment="1">
      <alignment horizontal="center" vertical="center"/>
    </xf>
    <xf numFmtId="164" fontId="7" fillId="24" borderId="11" xfId="0" applyNumberFormat="1" applyFont="1" applyFill="1" applyBorder="1" applyAlignment="1">
      <alignment horizontal="center" vertical="center"/>
    </xf>
    <xf numFmtId="164" fontId="7" fillId="25" borderId="12" xfId="0" applyNumberFormat="1" applyFont="1" applyFill="1" applyBorder="1" applyAlignment="1">
      <alignment horizontal="center" vertical="center"/>
    </xf>
    <xf numFmtId="164" fontId="7" fillId="25" borderId="13" xfId="0" applyNumberFormat="1" applyFont="1" applyFill="1" applyBorder="1" applyAlignment="1">
      <alignment horizontal="center" vertical="center"/>
    </xf>
    <xf numFmtId="164" fontId="7" fillId="24" borderId="12" xfId="0" applyNumberFormat="1" applyFont="1" applyFill="1" applyBorder="1" applyAlignment="1">
      <alignment horizontal="center" vertical="center"/>
    </xf>
    <xf numFmtId="164" fontId="7" fillId="25" borderId="14" xfId="0" applyNumberFormat="1" applyFont="1" applyFill="1" applyBorder="1" applyAlignment="1">
      <alignment horizontal="center" vertical="center"/>
    </xf>
    <xf numFmtId="164" fontId="7" fillId="25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25" borderId="11" xfId="0" applyNumberFormat="1" applyFont="1" applyFill="1" applyBorder="1" applyAlignment="1">
      <alignment horizontal="center" vertical="center"/>
    </xf>
    <xf numFmtId="164" fontId="7" fillId="25" borderId="16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24" borderId="15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25" borderId="10" xfId="0" applyNumberFormat="1" applyFont="1" applyFill="1" applyBorder="1" applyAlignment="1">
      <alignment horizontal="center" vertical="center"/>
    </xf>
    <xf numFmtId="164" fontId="7" fillId="25" borderId="17" xfId="0" applyNumberFormat="1" applyFont="1" applyFill="1" applyBorder="1" applyAlignment="1">
      <alignment horizontal="center" vertical="center"/>
    </xf>
    <xf numFmtId="164" fontId="7" fillId="24" borderId="17" xfId="0" applyNumberFormat="1" applyFont="1" applyFill="1" applyBorder="1" applyAlignment="1">
      <alignment horizontal="center" vertical="center"/>
    </xf>
    <xf numFmtId="164" fontId="7" fillId="25" borderId="18" xfId="0" applyNumberFormat="1" applyFont="1" applyFill="1" applyBorder="1" applyAlignment="1">
      <alignment horizontal="center" vertical="center"/>
    </xf>
    <xf numFmtId="164" fontId="7" fillId="25" borderId="19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25" borderId="20" xfId="0" applyNumberFormat="1" applyFont="1" applyFill="1" applyBorder="1" applyAlignment="1">
      <alignment horizontal="center" vertical="center"/>
    </xf>
    <xf numFmtId="164" fontId="7" fillId="25" borderId="21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4" fontId="7" fillId="2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164" fontId="7" fillId="25" borderId="23" xfId="0" applyNumberFormat="1" applyFont="1" applyFill="1" applyBorder="1" applyAlignment="1">
      <alignment horizontal="center" vertical="center"/>
    </xf>
    <xf numFmtId="164" fontId="7" fillId="25" borderId="22" xfId="0" applyNumberFormat="1" applyFont="1" applyFill="1" applyBorder="1" applyAlignment="1">
      <alignment horizontal="center" vertical="center"/>
    </xf>
    <xf numFmtId="164" fontId="7" fillId="25" borderId="24" xfId="0" applyNumberFormat="1" applyFont="1" applyFill="1" applyBorder="1" applyAlignment="1">
      <alignment horizontal="center" vertical="center"/>
    </xf>
    <xf numFmtId="164" fontId="7" fillId="26" borderId="25" xfId="0" applyNumberFormat="1" applyFont="1" applyFill="1" applyBorder="1" applyAlignment="1">
      <alignment horizontal="center" vertical="center"/>
    </xf>
    <xf numFmtId="164" fontId="7" fillId="26" borderId="26" xfId="0" applyNumberFormat="1" applyFont="1" applyFill="1" applyBorder="1" applyAlignment="1">
      <alignment horizontal="center" vertical="center"/>
    </xf>
    <xf numFmtId="164" fontId="7" fillId="26" borderId="27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7" fillId="25" borderId="29" xfId="0" applyNumberFormat="1" applyFont="1" applyFill="1" applyBorder="1" applyAlignment="1">
      <alignment horizontal="center" vertical="center"/>
    </xf>
    <xf numFmtId="164" fontId="7" fillId="25" borderId="30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7" fillId="24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2" fillId="25" borderId="33" xfId="0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25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22" borderId="35" xfId="0" applyFont="1" applyFill="1" applyBorder="1" applyAlignment="1">
      <alignment horizontal="center" vertical="center" wrapText="1"/>
    </xf>
    <xf numFmtId="164" fontId="7" fillId="27" borderId="36" xfId="0" applyNumberFormat="1" applyFont="1" applyFill="1" applyBorder="1" applyAlignment="1">
      <alignment horizontal="center" vertical="center"/>
    </xf>
    <xf numFmtId="164" fontId="7" fillId="27" borderId="37" xfId="0" applyNumberFormat="1" applyFont="1" applyFill="1" applyBorder="1" applyAlignment="1">
      <alignment horizontal="center" vertical="center"/>
    </xf>
    <xf numFmtId="164" fontId="7" fillId="27" borderId="38" xfId="0" applyNumberFormat="1" applyFont="1" applyFill="1" applyBorder="1" applyAlignment="1">
      <alignment horizontal="center" vertical="center"/>
    </xf>
    <xf numFmtId="164" fontId="7" fillId="27" borderId="39" xfId="0" applyNumberFormat="1" applyFont="1" applyFill="1" applyBorder="1" applyAlignment="1">
      <alignment horizontal="center" vertical="center"/>
    </xf>
    <xf numFmtId="0" fontId="3" fillId="22" borderId="0" xfId="0" applyFont="1" applyFill="1" applyBorder="1" applyAlignment="1">
      <alignment/>
    </xf>
    <xf numFmtId="164" fontId="7" fillId="27" borderId="4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41" xfId="0" applyFont="1" applyFill="1" applyBorder="1" applyAlignment="1">
      <alignment/>
    </xf>
    <xf numFmtId="0" fontId="0" fillId="0" borderId="0" xfId="0" applyAlignment="1">
      <alignment wrapText="1"/>
    </xf>
    <xf numFmtId="164" fontId="7" fillId="26" borderId="42" xfId="0" applyNumberFormat="1" applyFont="1" applyFill="1" applyBorder="1" applyAlignment="1">
      <alignment horizontal="center" vertical="center"/>
    </xf>
    <xf numFmtId="0" fontId="8" fillId="22" borderId="43" xfId="0" applyFont="1" applyFill="1" applyBorder="1" applyAlignment="1">
      <alignment horizontal="center" vertical="center" wrapText="1"/>
    </xf>
    <xf numFmtId="164" fontId="7" fillId="27" borderId="44" xfId="0" applyNumberFormat="1" applyFont="1" applyFill="1" applyBorder="1" applyAlignment="1">
      <alignment horizontal="center" vertical="center"/>
    </xf>
    <xf numFmtId="164" fontId="7" fillId="27" borderId="45" xfId="0" applyNumberFormat="1" applyFont="1" applyFill="1" applyBorder="1" applyAlignment="1">
      <alignment horizontal="center" vertical="center"/>
    </xf>
    <xf numFmtId="164" fontId="7" fillId="27" borderId="46" xfId="0" applyNumberFormat="1" applyFont="1" applyFill="1" applyBorder="1" applyAlignment="1">
      <alignment horizontal="center" vertical="center"/>
    </xf>
    <xf numFmtId="164" fontId="7" fillId="27" borderId="47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/>
    </xf>
    <xf numFmtId="164" fontId="7" fillId="26" borderId="49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/>
    </xf>
    <xf numFmtId="0" fontId="6" fillId="0" borderId="48" xfId="0" applyFont="1" applyBorder="1" applyAlignment="1">
      <alignment horizontal="center" vertical="center" wrapText="1"/>
    </xf>
    <xf numFmtId="0" fontId="3" fillId="0" borderId="48" xfId="0" applyFont="1" applyBorder="1" applyAlignment="1">
      <alignment/>
    </xf>
    <xf numFmtId="0" fontId="3" fillId="0" borderId="52" xfId="0" applyFont="1" applyFill="1" applyBorder="1" applyAlignment="1">
      <alignment/>
    </xf>
    <xf numFmtId="164" fontId="7" fillId="26" borderId="53" xfId="0" applyNumberFormat="1" applyFont="1" applyFill="1" applyBorder="1" applyAlignment="1">
      <alignment horizontal="center" vertical="center"/>
    </xf>
    <xf numFmtId="164" fontId="7" fillId="26" borderId="54" xfId="0" applyNumberFormat="1" applyFont="1" applyFill="1" applyBorder="1" applyAlignment="1">
      <alignment horizontal="center" vertical="center"/>
    </xf>
    <xf numFmtId="164" fontId="7" fillId="26" borderId="55" xfId="0" applyNumberFormat="1" applyFont="1" applyFill="1" applyBorder="1" applyAlignment="1">
      <alignment horizontal="center" vertical="center"/>
    </xf>
    <xf numFmtId="164" fontId="7" fillId="28" borderId="25" xfId="0" applyNumberFormat="1" applyFont="1" applyFill="1" applyBorder="1" applyAlignment="1">
      <alignment horizontal="center" vertical="center"/>
    </xf>
    <xf numFmtId="164" fontId="7" fillId="28" borderId="27" xfId="0" applyNumberFormat="1" applyFont="1" applyFill="1" applyBorder="1" applyAlignment="1">
      <alignment horizontal="center" vertical="center"/>
    </xf>
    <xf numFmtId="164" fontId="7" fillId="28" borderId="26" xfId="0" applyNumberFormat="1" applyFont="1" applyFill="1" applyBorder="1" applyAlignment="1">
      <alignment horizontal="center" vertical="center"/>
    </xf>
    <xf numFmtId="164" fontId="7" fillId="28" borderId="56" xfId="0" applyNumberFormat="1" applyFont="1" applyFill="1" applyBorder="1" applyAlignment="1">
      <alignment horizontal="center" vertical="center"/>
    </xf>
    <xf numFmtId="164" fontId="7" fillId="25" borderId="57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164" fontId="32" fillId="20" borderId="62" xfId="65" applyNumberFormat="1" applyFont="1" applyFill="1" applyBorder="1" applyAlignment="1">
      <alignment horizontal="center" vertical="center"/>
      <protection/>
    </xf>
    <xf numFmtId="164" fontId="32" fillId="0" borderId="62" xfId="65" applyNumberFormat="1" applyFont="1" applyFill="1" applyBorder="1" applyAlignment="1">
      <alignment horizontal="center" vertical="center"/>
      <protection/>
    </xf>
    <xf numFmtId="164" fontId="32" fillId="0" borderId="63" xfId="65" applyNumberFormat="1" applyFont="1" applyFill="1" applyBorder="1" applyAlignment="1">
      <alignment horizontal="center" vertical="center"/>
      <protection/>
    </xf>
    <xf numFmtId="164" fontId="32" fillId="0" borderId="64" xfId="65" applyNumberFormat="1" applyFont="1" applyFill="1" applyBorder="1" applyAlignment="1">
      <alignment horizontal="center" vertical="center"/>
      <protection/>
    </xf>
    <xf numFmtId="0" fontId="33" fillId="0" borderId="62" xfId="65" applyFont="1" applyFill="1" applyBorder="1" applyAlignment="1">
      <alignment vertical="center" wrapText="1"/>
      <protection/>
    </xf>
    <xf numFmtId="0" fontId="32" fillId="0" borderId="65" xfId="65" applyFont="1" applyFill="1" applyBorder="1" applyAlignment="1">
      <alignment horizontal="center" vertical="center" wrapText="1"/>
      <protection/>
    </xf>
    <xf numFmtId="0" fontId="34" fillId="22" borderId="35" xfId="0" applyFont="1" applyFill="1" applyBorder="1" applyAlignment="1">
      <alignment horizontal="center" vertical="center" wrapText="1"/>
    </xf>
    <xf numFmtId="0" fontId="32" fillId="0" borderId="65" xfId="65" applyFont="1" applyFill="1" applyBorder="1" applyAlignment="1">
      <alignment horizontal="right" vertical="center" wrapText="1"/>
      <protection/>
    </xf>
    <xf numFmtId="164" fontId="30" fillId="0" borderId="61" xfId="65" applyNumberFormat="1" applyFont="1" applyFill="1" applyBorder="1" applyAlignment="1">
      <alignment horizontal="center" vertical="center"/>
      <protection/>
    </xf>
    <xf numFmtId="164" fontId="30" fillId="20" borderId="41" xfId="65" applyNumberFormat="1" applyFont="1" applyFill="1" applyBorder="1" applyAlignment="1">
      <alignment horizontal="center" vertical="center"/>
      <protection/>
    </xf>
    <xf numFmtId="164" fontId="30" fillId="29" borderId="41" xfId="65" applyNumberFormat="1" applyFont="1" applyFill="1" applyBorder="1" applyAlignment="1">
      <alignment horizontal="center" vertical="center"/>
      <protection/>
    </xf>
    <xf numFmtId="164" fontId="30" fillId="0" borderId="66" xfId="65" applyNumberFormat="1" applyFont="1" applyFill="1" applyBorder="1" applyAlignment="1">
      <alignment horizontal="center" vertical="center"/>
      <protection/>
    </xf>
    <xf numFmtId="164" fontId="30" fillId="29" borderId="66" xfId="65" applyNumberFormat="1" applyFont="1" applyFill="1" applyBorder="1" applyAlignment="1">
      <alignment horizontal="center" vertical="center"/>
      <protection/>
    </xf>
    <xf numFmtId="164" fontId="30" fillId="0" borderId="67" xfId="65" applyNumberFormat="1" applyFont="1" applyFill="1" applyBorder="1" applyAlignment="1">
      <alignment horizontal="center" vertical="center"/>
      <protection/>
    </xf>
    <xf numFmtId="164" fontId="30" fillId="0" borderId="68" xfId="65" applyNumberFormat="1" applyFont="1" applyFill="1" applyBorder="1" applyAlignment="1">
      <alignment horizontal="center" vertical="center"/>
      <protection/>
    </xf>
    <xf numFmtId="0" fontId="3" fillId="0" borderId="52" xfId="0" applyFont="1" applyFill="1" applyBorder="1" applyAlignment="1">
      <alignment/>
    </xf>
    <xf numFmtId="0" fontId="0" fillId="0" borderId="0" xfId="0" applyBorder="1" applyAlignment="1">
      <alignment/>
    </xf>
    <xf numFmtId="164" fontId="30" fillId="20" borderId="41" xfId="0" applyNumberFormat="1" applyFont="1" applyFill="1" applyBorder="1" applyAlignment="1">
      <alignment horizontal="center" vertical="center"/>
    </xf>
    <xf numFmtId="164" fontId="29" fillId="0" borderId="61" xfId="0" applyNumberFormat="1" applyFont="1" applyFill="1" applyBorder="1" applyAlignment="1">
      <alignment horizontal="center" vertical="center"/>
    </xf>
    <xf numFmtId="164" fontId="29" fillId="20" borderId="41" xfId="0" applyNumberFormat="1" applyFont="1" applyFill="1" applyBorder="1" applyAlignment="1">
      <alignment horizontal="center" vertical="center"/>
    </xf>
    <xf numFmtId="164" fontId="29" fillId="0" borderId="41" xfId="0" applyNumberFormat="1" applyFont="1" applyFill="1" applyBorder="1" applyAlignment="1">
      <alignment horizontal="center" vertical="center"/>
    </xf>
    <xf numFmtId="164" fontId="29" fillId="0" borderId="69" xfId="0" applyNumberFormat="1" applyFont="1" applyFill="1" applyBorder="1" applyAlignment="1">
      <alignment horizontal="center" vertical="center"/>
    </xf>
    <xf numFmtId="164" fontId="29" fillId="0" borderId="70" xfId="0" applyNumberFormat="1" applyFont="1" applyFill="1" applyBorder="1" applyAlignment="1">
      <alignment horizontal="center" vertical="center"/>
    </xf>
    <xf numFmtId="164" fontId="7" fillId="20" borderId="71" xfId="0" applyNumberFormat="1" applyFont="1" applyFill="1" applyBorder="1" applyAlignment="1">
      <alignment horizontal="center" vertical="center"/>
    </xf>
    <xf numFmtId="164" fontId="7" fillId="29" borderId="71" xfId="0" applyNumberFormat="1" applyFont="1" applyFill="1" applyBorder="1" applyAlignment="1">
      <alignment horizontal="center" vertical="center"/>
    </xf>
    <xf numFmtId="164" fontId="7" fillId="29" borderId="72" xfId="0" applyNumberFormat="1" applyFont="1" applyFill="1" applyBorder="1" applyAlignment="1">
      <alignment horizontal="center" vertical="center"/>
    </xf>
    <xf numFmtId="0" fontId="3" fillId="6" borderId="52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0" fontId="3" fillId="6" borderId="0" xfId="0" applyFont="1" applyFill="1" applyBorder="1" applyAlignment="1">
      <alignment/>
    </xf>
    <xf numFmtId="0" fontId="3" fillId="7" borderId="52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0" fontId="8" fillId="0" borderId="73" xfId="0" applyFont="1" applyFill="1" applyBorder="1" applyAlignment="1">
      <alignment horizontal="center" vertical="center" wrapText="1"/>
    </xf>
    <xf numFmtId="164" fontId="7" fillId="0" borderId="74" xfId="0" applyNumberFormat="1" applyFont="1" applyFill="1" applyBorder="1" applyAlignment="1">
      <alignment horizontal="center" vertical="center"/>
    </xf>
    <xf numFmtId="0" fontId="8" fillId="22" borderId="75" xfId="0" applyFont="1" applyFill="1" applyBorder="1" applyAlignment="1">
      <alignment horizontal="center" vertical="center" wrapText="1"/>
    </xf>
    <xf numFmtId="164" fontId="7" fillId="27" borderId="27" xfId="0" applyNumberFormat="1" applyFont="1" applyFill="1" applyBorder="1" applyAlignment="1">
      <alignment horizontal="center" vertical="center"/>
    </xf>
    <xf numFmtId="164" fontId="7" fillId="27" borderId="25" xfId="0" applyNumberFormat="1" applyFont="1" applyFill="1" applyBorder="1" applyAlignment="1">
      <alignment horizontal="center" vertical="center"/>
    </xf>
    <xf numFmtId="164" fontId="7" fillId="27" borderId="26" xfId="0" applyNumberFormat="1" applyFont="1" applyFill="1" applyBorder="1" applyAlignment="1">
      <alignment horizontal="center" vertical="center"/>
    </xf>
    <xf numFmtId="0" fontId="7" fillId="25" borderId="76" xfId="0" applyFont="1" applyFill="1" applyBorder="1" applyAlignment="1">
      <alignment horizontal="center" vertical="center" wrapText="1"/>
    </xf>
    <xf numFmtId="164" fontId="7" fillId="24" borderId="77" xfId="0" applyNumberFormat="1" applyFont="1" applyFill="1" applyBorder="1" applyAlignment="1">
      <alignment horizontal="center" vertical="center"/>
    </xf>
    <xf numFmtId="164" fontId="7" fillId="29" borderId="78" xfId="0" applyNumberFormat="1" applyFont="1" applyFill="1" applyBorder="1" applyAlignment="1">
      <alignment horizontal="center" vertical="center"/>
    </xf>
    <xf numFmtId="164" fontId="7" fillId="26" borderId="56" xfId="0" applyNumberFormat="1" applyFont="1" applyFill="1" applyBorder="1" applyAlignment="1">
      <alignment horizontal="center" vertical="center"/>
    </xf>
    <xf numFmtId="0" fontId="8" fillId="6" borderId="79" xfId="0" applyFont="1" applyFill="1" applyBorder="1" applyAlignment="1">
      <alignment horizontal="left" vertical="center" wrapText="1"/>
    </xf>
    <xf numFmtId="0" fontId="8" fillId="6" borderId="80" xfId="0" applyFont="1" applyFill="1" applyBorder="1" applyAlignment="1">
      <alignment horizontal="left" vertical="center" wrapText="1"/>
    </xf>
    <xf numFmtId="164" fontId="7" fillId="30" borderId="49" xfId="0" applyNumberFormat="1" applyFont="1" applyFill="1" applyBorder="1" applyAlignment="1">
      <alignment horizontal="center" vertical="center"/>
    </xf>
    <xf numFmtId="164" fontId="7" fillId="31" borderId="48" xfId="0" applyNumberFormat="1" applyFont="1" applyFill="1" applyBorder="1" applyAlignment="1">
      <alignment horizontal="center" vertical="center"/>
    </xf>
    <xf numFmtId="164" fontId="7" fillId="6" borderId="49" xfId="0" applyNumberFormat="1" applyFont="1" applyFill="1" applyBorder="1" applyAlignment="1">
      <alignment horizontal="center" vertical="center"/>
    </xf>
    <xf numFmtId="164" fontId="7" fillId="6" borderId="53" xfId="0" applyNumberFormat="1" applyFont="1" applyFill="1" applyBorder="1" applyAlignment="1">
      <alignment horizontal="center" vertical="center"/>
    </xf>
    <xf numFmtId="164" fontId="7" fillId="6" borderId="81" xfId="0" applyNumberFormat="1" applyFont="1" applyFill="1" applyBorder="1" applyAlignment="1">
      <alignment horizontal="center" vertical="center"/>
    </xf>
    <xf numFmtId="164" fontId="7" fillId="6" borderId="82" xfId="0" applyNumberFormat="1" applyFont="1" applyFill="1" applyBorder="1" applyAlignment="1">
      <alignment horizontal="center" vertical="center"/>
    </xf>
    <xf numFmtId="164" fontId="7" fillId="6" borderId="83" xfId="0" applyNumberFormat="1" applyFont="1" applyFill="1" applyBorder="1" applyAlignment="1">
      <alignment horizontal="center" vertical="center"/>
    </xf>
    <xf numFmtId="0" fontId="34" fillId="22" borderId="75" xfId="0" applyFont="1" applyFill="1" applyBorder="1" applyAlignment="1">
      <alignment horizontal="center" vertical="center" wrapText="1"/>
    </xf>
    <xf numFmtId="0" fontId="8" fillId="6" borderId="84" xfId="0" applyFont="1" applyFill="1" applyBorder="1" applyAlignment="1">
      <alignment horizontal="left" vertical="center" wrapText="1"/>
    </xf>
    <xf numFmtId="0" fontId="8" fillId="6" borderId="85" xfId="0" applyFont="1" applyFill="1" applyBorder="1" applyAlignment="1">
      <alignment horizontal="left" vertical="center" wrapText="1"/>
    </xf>
    <xf numFmtId="164" fontId="7" fillId="30" borderId="25" xfId="0" applyNumberFormat="1" applyFont="1" applyFill="1" applyBorder="1" applyAlignment="1">
      <alignment horizontal="center" vertical="center"/>
    </xf>
    <xf numFmtId="164" fontId="7" fillId="31" borderId="51" xfId="0" applyNumberFormat="1" applyFont="1" applyFill="1" applyBorder="1" applyAlignment="1">
      <alignment horizontal="center" vertical="center"/>
    </xf>
    <xf numFmtId="164" fontId="7" fillId="6" borderId="25" xfId="0" applyNumberFormat="1" applyFont="1" applyFill="1" applyBorder="1" applyAlignment="1">
      <alignment horizontal="center" vertical="center"/>
    </xf>
    <xf numFmtId="164" fontId="7" fillId="6" borderId="27" xfId="0" applyNumberFormat="1" applyFont="1" applyFill="1" applyBorder="1" applyAlignment="1">
      <alignment horizontal="center" vertical="center"/>
    </xf>
    <xf numFmtId="164" fontId="7" fillId="6" borderId="86" xfId="0" applyNumberFormat="1" applyFont="1" applyFill="1" applyBorder="1" applyAlignment="1">
      <alignment horizontal="center" vertical="center"/>
    </xf>
    <xf numFmtId="164" fontId="7" fillId="6" borderId="87" xfId="0" applyNumberFormat="1" applyFont="1" applyFill="1" applyBorder="1" applyAlignment="1">
      <alignment horizontal="center" vertical="center"/>
    </xf>
    <xf numFmtId="164" fontId="7" fillId="6" borderId="88" xfId="0" applyNumberFormat="1" applyFont="1" applyFill="1" applyBorder="1" applyAlignment="1">
      <alignment horizontal="center" vertical="center"/>
    </xf>
    <xf numFmtId="164" fontId="7" fillId="6" borderId="8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164" fontId="7" fillId="26" borderId="90" xfId="0" applyNumberFormat="1" applyFont="1" applyFill="1" applyBorder="1" applyAlignment="1">
      <alignment horizontal="center" vertical="center"/>
    </xf>
    <xf numFmtId="164" fontId="7" fillId="27" borderId="91" xfId="0" applyNumberFormat="1" applyFont="1" applyFill="1" applyBorder="1" applyAlignment="1">
      <alignment horizontal="center" vertical="center"/>
    </xf>
    <xf numFmtId="164" fontId="7" fillId="25" borderId="92" xfId="0" applyNumberFormat="1" applyFont="1" applyFill="1" applyBorder="1" applyAlignment="1">
      <alignment horizontal="center" vertical="center"/>
    </xf>
    <xf numFmtId="164" fontId="7" fillId="27" borderId="93" xfId="0" applyNumberFormat="1" applyFont="1" applyFill="1" applyBorder="1" applyAlignment="1">
      <alignment horizontal="center" vertical="center"/>
    </xf>
    <xf numFmtId="164" fontId="7" fillId="25" borderId="94" xfId="0" applyNumberFormat="1" applyFont="1" applyFill="1" applyBorder="1" applyAlignment="1">
      <alignment horizontal="center" vertical="center"/>
    </xf>
    <xf numFmtId="164" fontId="7" fillId="0" borderId="92" xfId="0" applyNumberFormat="1" applyFont="1" applyFill="1" applyBorder="1" applyAlignment="1">
      <alignment horizontal="center" vertical="center"/>
    </xf>
    <xf numFmtId="164" fontId="7" fillId="27" borderId="95" xfId="0" applyNumberFormat="1" applyFont="1" applyFill="1" applyBorder="1" applyAlignment="1">
      <alignment horizontal="center" vertical="center"/>
    </xf>
    <xf numFmtId="164" fontId="7" fillId="27" borderId="96" xfId="0" applyNumberFormat="1" applyFont="1" applyFill="1" applyBorder="1" applyAlignment="1">
      <alignment horizontal="center" vertical="center"/>
    </xf>
    <xf numFmtId="164" fontId="7" fillId="27" borderId="90" xfId="0" applyNumberFormat="1" applyFont="1" applyFill="1" applyBorder="1" applyAlignment="1">
      <alignment horizontal="center" vertical="center"/>
    </xf>
    <xf numFmtId="164" fontId="7" fillId="6" borderId="97" xfId="0" applyNumberFormat="1" applyFont="1" applyFill="1" applyBorder="1" applyAlignment="1">
      <alignment horizontal="center" vertical="center"/>
    </xf>
    <xf numFmtId="164" fontId="7" fillId="6" borderId="90" xfId="0" applyNumberFormat="1" applyFont="1" applyFill="1" applyBorder="1" applyAlignment="1">
      <alignment horizontal="center" vertical="center"/>
    </xf>
    <xf numFmtId="164" fontId="7" fillId="25" borderId="98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64" fontId="7" fillId="28" borderId="84" xfId="0" applyNumberFormat="1" applyFont="1" applyFill="1" applyBorder="1" applyAlignment="1">
      <alignment horizontal="center" vertical="center"/>
    </xf>
    <xf numFmtId="164" fontId="7" fillId="26" borderId="79" xfId="0" applyNumberFormat="1" applyFont="1" applyFill="1" applyBorder="1" applyAlignment="1">
      <alignment horizontal="center" vertical="center"/>
    </xf>
    <xf numFmtId="164" fontId="7" fillId="27" borderId="56" xfId="0" applyNumberFormat="1" applyFont="1" applyFill="1" applyBorder="1" applyAlignment="1">
      <alignment horizontal="center" vertical="center"/>
    </xf>
    <xf numFmtId="164" fontId="7" fillId="27" borderId="99" xfId="0" applyNumberFormat="1" applyFont="1" applyFill="1" applyBorder="1" applyAlignment="1">
      <alignment horizontal="center" vertical="center"/>
    </xf>
    <xf numFmtId="164" fontId="7" fillId="31" borderId="55" xfId="0" applyNumberFormat="1" applyFont="1" applyFill="1" applyBorder="1" applyAlignment="1">
      <alignment horizontal="center" vertical="center"/>
    </xf>
    <xf numFmtId="164" fontId="30" fillId="29" borderId="70" xfId="65" applyNumberFormat="1" applyFont="1" applyFill="1" applyBorder="1" applyAlignment="1">
      <alignment horizontal="center" vertical="center"/>
      <protection/>
    </xf>
    <xf numFmtId="164" fontId="7" fillId="31" borderId="56" xfId="0" applyNumberFormat="1" applyFont="1" applyFill="1" applyBorder="1" applyAlignment="1">
      <alignment horizontal="center" vertical="center"/>
    </xf>
    <xf numFmtId="164" fontId="29" fillId="0" borderId="67" xfId="0" applyNumberFormat="1" applyFont="1" applyFill="1" applyBorder="1" applyAlignment="1">
      <alignment horizontal="center" vertical="center"/>
    </xf>
    <xf numFmtId="164" fontId="7" fillId="28" borderId="90" xfId="0" applyNumberFormat="1" applyFont="1" applyFill="1" applyBorder="1" applyAlignment="1">
      <alignment horizontal="center" vertical="center"/>
    </xf>
    <xf numFmtId="164" fontId="7" fillId="26" borderId="97" xfId="0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164" fontId="7" fillId="25" borderId="33" xfId="0" applyNumberFormat="1" applyFont="1" applyFill="1" applyBorder="1" applyAlignment="1">
      <alignment horizontal="center" vertical="center"/>
    </xf>
    <xf numFmtId="164" fontId="7" fillId="6" borderId="80" xfId="0" applyNumberFormat="1" applyFont="1" applyFill="1" applyBorder="1" applyAlignment="1">
      <alignment horizontal="center" vertical="center"/>
    </xf>
    <xf numFmtId="164" fontId="7" fillId="6" borderId="85" xfId="0" applyNumberFormat="1" applyFont="1" applyFill="1" applyBorder="1" applyAlignment="1">
      <alignment horizontal="center" vertical="center"/>
    </xf>
    <xf numFmtId="164" fontId="7" fillId="25" borderId="32" xfId="0" applyNumberFormat="1" applyFont="1" applyFill="1" applyBorder="1" applyAlignment="1">
      <alignment horizontal="center" vertical="center"/>
    </xf>
    <xf numFmtId="164" fontId="7" fillId="0" borderId="100" xfId="0" applyNumberFormat="1" applyFont="1" applyFill="1" applyBorder="1" applyAlignment="1">
      <alignment horizontal="center" vertical="center"/>
    </xf>
    <xf numFmtId="164" fontId="7" fillId="6" borderId="101" xfId="0" applyNumberFormat="1" applyFont="1" applyFill="1" applyBorder="1" applyAlignment="1">
      <alignment horizontal="center" vertical="center"/>
    </xf>
    <xf numFmtId="164" fontId="7" fillId="26" borderId="81" xfId="0" applyNumberFormat="1" applyFont="1" applyFill="1" applyBorder="1" applyAlignment="1">
      <alignment horizontal="center" vertical="center"/>
    </xf>
    <xf numFmtId="164" fontId="7" fillId="27" borderId="102" xfId="0" applyNumberFormat="1" applyFont="1" applyFill="1" applyBorder="1" applyAlignment="1">
      <alignment horizontal="center" vertical="center"/>
    </xf>
    <xf numFmtId="164" fontId="7" fillId="0" borderId="57" xfId="0" applyNumberFormat="1" applyFont="1" applyFill="1" applyBorder="1" applyAlignment="1">
      <alignment horizontal="center" vertical="center"/>
    </xf>
    <xf numFmtId="164" fontId="7" fillId="27" borderId="103" xfId="0" applyNumberFormat="1" applyFont="1" applyFill="1" applyBorder="1" applyAlignment="1">
      <alignment horizontal="center" vertical="center"/>
    </xf>
    <xf numFmtId="164" fontId="3" fillId="0" borderId="57" xfId="0" applyNumberFormat="1" applyFont="1" applyBorder="1" applyAlignment="1">
      <alignment horizontal="center" vertical="center"/>
    </xf>
    <xf numFmtId="164" fontId="3" fillId="0" borderId="104" xfId="0" applyNumberFormat="1" applyFont="1" applyBorder="1" applyAlignment="1">
      <alignment horizontal="center" vertical="center"/>
    </xf>
    <xf numFmtId="164" fontId="7" fillId="26" borderId="105" xfId="0" applyNumberFormat="1" applyFont="1" applyFill="1" applyBorder="1" applyAlignment="1">
      <alignment horizontal="center" vertical="center"/>
    </xf>
    <xf numFmtId="164" fontId="7" fillId="27" borderId="105" xfId="0" applyNumberFormat="1" applyFont="1" applyFill="1" applyBorder="1" applyAlignment="1">
      <alignment horizontal="center" vertical="center"/>
    </xf>
    <xf numFmtId="164" fontId="7" fillId="26" borderId="86" xfId="0" applyNumberFormat="1" applyFont="1" applyFill="1" applyBorder="1" applyAlignment="1">
      <alignment horizontal="center" vertical="center"/>
    </xf>
    <xf numFmtId="164" fontId="3" fillId="0" borderId="106" xfId="0" applyNumberFormat="1" applyFont="1" applyBorder="1" applyAlignment="1">
      <alignment horizontal="center" vertical="center"/>
    </xf>
    <xf numFmtId="164" fontId="7" fillId="31" borderId="57" xfId="0" applyNumberFormat="1" applyFont="1" applyFill="1" applyBorder="1" applyAlignment="1">
      <alignment horizontal="center" vertical="center"/>
    </xf>
    <xf numFmtId="164" fontId="7" fillId="31" borderId="105" xfId="0" applyNumberFormat="1" applyFont="1" applyFill="1" applyBorder="1" applyAlignment="1">
      <alignment horizontal="center" vertical="center"/>
    </xf>
    <xf numFmtId="164" fontId="32" fillId="6" borderId="81" xfId="65" applyNumberFormat="1" applyFont="1" applyFill="1" applyBorder="1" applyAlignment="1">
      <alignment horizontal="center" vertical="center"/>
      <protection/>
    </xf>
    <xf numFmtId="164" fontId="32" fillId="0" borderId="68" xfId="65" applyNumberFormat="1" applyFont="1" applyFill="1" applyBorder="1" applyAlignment="1">
      <alignment horizontal="center" vertical="center"/>
      <protection/>
    </xf>
    <xf numFmtId="164" fontId="3" fillId="0" borderId="107" xfId="0" applyNumberFormat="1" applyFont="1" applyBorder="1" applyAlignment="1">
      <alignment horizontal="center" vertical="center"/>
    </xf>
    <xf numFmtId="164" fontId="3" fillId="0" borderId="108" xfId="0" applyNumberFormat="1" applyFont="1" applyBorder="1" applyAlignment="1">
      <alignment horizontal="center" vertical="center"/>
    </xf>
    <xf numFmtId="0" fontId="7" fillId="32" borderId="71" xfId="0" applyFont="1" applyFill="1" applyBorder="1" applyAlignment="1">
      <alignment horizontal="center" vertical="center" wrapText="1"/>
    </xf>
    <xf numFmtId="0" fontId="30" fillId="32" borderId="87" xfId="0" applyFont="1" applyFill="1" applyBorder="1" applyAlignment="1">
      <alignment horizontal="center" vertical="center"/>
    </xf>
    <xf numFmtId="0" fontId="3" fillId="22" borderId="52" xfId="0" applyFont="1" applyFill="1" applyBorder="1" applyAlignment="1">
      <alignment/>
    </xf>
    <xf numFmtId="164" fontId="7" fillId="22" borderId="97" xfId="0" applyNumberFormat="1" applyFont="1" applyFill="1" applyBorder="1" applyAlignment="1">
      <alignment horizontal="center" vertical="center"/>
    </xf>
    <xf numFmtId="164" fontId="7" fillId="33" borderId="49" xfId="0" applyNumberFormat="1" applyFont="1" applyFill="1" applyBorder="1" applyAlignment="1">
      <alignment horizontal="center" vertical="center"/>
    </xf>
    <xf numFmtId="164" fontId="7" fillId="34" borderId="48" xfId="0" applyNumberFormat="1" applyFont="1" applyFill="1" applyBorder="1" applyAlignment="1">
      <alignment horizontal="center" vertical="center"/>
    </xf>
    <xf numFmtId="164" fontId="7" fillId="22" borderId="49" xfId="0" applyNumberFormat="1" applyFont="1" applyFill="1" applyBorder="1" applyAlignment="1">
      <alignment horizontal="center" vertical="center"/>
    </xf>
    <xf numFmtId="164" fontId="7" fillId="22" borderId="53" xfId="0" applyNumberFormat="1" applyFont="1" applyFill="1" applyBorder="1" applyAlignment="1">
      <alignment horizontal="center" vertical="center"/>
    </xf>
    <xf numFmtId="164" fontId="7" fillId="34" borderId="55" xfId="0" applyNumberFormat="1" applyFont="1" applyFill="1" applyBorder="1" applyAlignment="1">
      <alignment horizontal="center" vertical="center"/>
    </xf>
    <xf numFmtId="164" fontId="7" fillId="22" borderId="80" xfId="0" applyNumberFormat="1" applyFont="1" applyFill="1" applyBorder="1" applyAlignment="1">
      <alignment horizontal="center" vertical="center"/>
    </xf>
    <xf numFmtId="164" fontId="7" fillId="22" borderId="82" xfId="0" applyNumberFormat="1" applyFont="1" applyFill="1" applyBorder="1" applyAlignment="1">
      <alignment horizontal="center" vertical="center"/>
    </xf>
    <xf numFmtId="164" fontId="7" fillId="22" borderId="83" xfId="0" applyNumberFormat="1" applyFont="1" applyFill="1" applyBorder="1" applyAlignment="1">
      <alignment horizontal="center" vertical="center"/>
    </xf>
    <xf numFmtId="164" fontId="7" fillId="22" borderId="81" xfId="0" applyNumberFormat="1" applyFont="1" applyFill="1" applyBorder="1" applyAlignment="1">
      <alignment horizontal="center" vertical="center"/>
    </xf>
    <xf numFmtId="164" fontId="7" fillId="22" borderId="89" xfId="0" applyNumberFormat="1" applyFont="1" applyFill="1" applyBorder="1" applyAlignment="1">
      <alignment horizontal="center" vertical="center"/>
    </xf>
    <xf numFmtId="164" fontId="7" fillId="34" borderId="57" xfId="0" applyNumberFormat="1" applyFont="1" applyFill="1" applyBorder="1" applyAlignment="1">
      <alignment horizontal="center" vertical="center"/>
    </xf>
    <xf numFmtId="0" fontId="0" fillId="22" borderId="0" xfId="0" applyFill="1" applyBorder="1" applyAlignment="1">
      <alignment/>
    </xf>
    <xf numFmtId="0" fontId="0" fillId="22" borderId="0" xfId="0" applyFill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2" fillId="0" borderId="48" xfId="0" applyNumberFormat="1" applyFont="1" applyBorder="1" applyAlignment="1">
      <alignment horizontal="center" vertical="center" wrapText="1"/>
    </xf>
    <xf numFmtId="164" fontId="7" fillId="32" borderId="7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32" fillId="0" borderId="109" xfId="65" applyFont="1" applyFill="1" applyBorder="1" applyAlignment="1">
      <alignment horizontal="center" vertical="center" wrapText="1"/>
      <protection/>
    </xf>
    <xf numFmtId="0" fontId="33" fillId="0" borderId="41" xfId="65" applyFont="1" applyFill="1" applyBorder="1" applyAlignment="1">
      <alignment vertical="center" wrapText="1"/>
      <protection/>
    </xf>
    <xf numFmtId="0" fontId="32" fillId="0" borderId="109" xfId="65" applyFont="1" applyFill="1" applyBorder="1" applyAlignment="1">
      <alignment horizontal="right" vertical="center" wrapText="1"/>
      <protection/>
    </xf>
    <xf numFmtId="164" fontId="3" fillId="0" borderId="67" xfId="0" applyNumberFormat="1" applyFont="1" applyBorder="1" applyAlignment="1">
      <alignment horizontal="center" vertical="center"/>
    </xf>
    <xf numFmtId="0" fontId="0" fillId="0" borderId="50" xfId="0" applyBorder="1" applyAlignment="1">
      <alignment/>
    </xf>
    <xf numFmtId="164" fontId="38" fillId="17" borderId="110" xfId="0" applyNumberFormat="1" applyFont="1" applyFill="1" applyBorder="1" applyAlignment="1">
      <alignment horizontal="right"/>
    </xf>
    <xf numFmtId="164" fontId="37" fillId="17" borderId="111" xfId="0" applyNumberFormat="1" applyFont="1" applyFill="1" applyBorder="1" applyAlignment="1">
      <alignment/>
    </xf>
    <xf numFmtId="164" fontId="38" fillId="17" borderId="112" xfId="0" applyNumberFormat="1" applyFont="1" applyFill="1" applyBorder="1" applyAlignment="1">
      <alignment/>
    </xf>
    <xf numFmtId="164" fontId="37" fillId="17" borderId="113" xfId="0" applyNumberFormat="1" applyFont="1" applyFill="1" applyBorder="1" applyAlignment="1">
      <alignment/>
    </xf>
    <xf numFmtId="164" fontId="38" fillId="0" borderId="114" xfId="0" applyNumberFormat="1" applyFont="1" applyBorder="1" applyAlignment="1">
      <alignment horizontal="right"/>
    </xf>
    <xf numFmtId="164" fontId="37" fillId="0" borderId="113" xfId="0" applyNumberFormat="1" applyFont="1" applyBorder="1" applyAlignment="1">
      <alignment/>
    </xf>
    <xf numFmtId="164" fontId="38" fillId="0" borderId="115" xfId="0" applyNumberFormat="1" applyFont="1" applyBorder="1" applyAlignment="1">
      <alignment/>
    </xf>
    <xf numFmtId="164" fontId="37" fillId="35" borderId="113" xfId="0" applyNumberFormat="1" applyFont="1" applyFill="1" applyBorder="1" applyAlignment="1">
      <alignment/>
    </xf>
    <xf numFmtId="164" fontId="37" fillId="22" borderId="113" xfId="0" applyNumberFormat="1" applyFont="1" applyFill="1" applyBorder="1" applyAlignment="1">
      <alignment/>
    </xf>
    <xf numFmtId="164" fontId="37" fillId="3" borderId="113" xfId="0" applyNumberFormat="1" applyFont="1" applyFill="1" applyBorder="1" applyAlignment="1">
      <alignment/>
    </xf>
    <xf numFmtId="164" fontId="37" fillId="0" borderId="113" xfId="0" applyNumberFormat="1" applyFont="1" applyFill="1" applyBorder="1" applyAlignment="1">
      <alignment/>
    </xf>
    <xf numFmtId="164" fontId="37" fillId="0" borderId="116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vertical="center" wrapText="1"/>
    </xf>
    <xf numFmtId="0" fontId="7" fillId="25" borderId="117" xfId="0" applyFont="1" applyFill="1" applyBorder="1" applyAlignment="1">
      <alignment horizontal="left" vertical="center" wrapText="1"/>
    </xf>
    <xf numFmtId="0" fontId="7" fillId="6" borderId="83" xfId="65" applyFont="1" applyFill="1" applyBorder="1" applyAlignment="1">
      <alignment horizontal="left" vertical="center" wrapText="1"/>
      <protection/>
    </xf>
    <xf numFmtId="0" fontId="32" fillId="0" borderId="69" xfId="65" applyFont="1" applyFill="1" applyBorder="1" applyAlignment="1">
      <alignment horizontal="center" vertical="center" wrapText="1"/>
      <protection/>
    </xf>
    <xf numFmtId="0" fontId="7" fillId="6" borderId="88" xfId="65" applyFont="1" applyFill="1" applyBorder="1" applyAlignment="1">
      <alignment horizontal="left" vertical="center" wrapText="1"/>
      <protection/>
    </xf>
    <xf numFmtId="0" fontId="2" fillId="0" borderId="3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23" xfId="0" applyFont="1" applyFill="1" applyBorder="1" applyAlignment="1">
      <alignment horizontal="center" vertical="center" wrapText="1"/>
    </xf>
    <xf numFmtId="0" fontId="8" fillId="29" borderId="34" xfId="0" applyFont="1" applyFill="1" applyBorder="1" applyAlignment="1">
      <alignment horizontal="center" vertical="center" wrapText="1"/>
    </xf>
    <xf numFmtId="164" fontId="7" fillId="29" borderId="12" xfId="0" applyNumberFormat="1" applyFont="1" applyFill="1" applyBorder="1" applyAlignment="1">
      <alignment horizontal="center" vertical="center"/>
    </xf>
    <xf numFmtId="164" fontId="8" fillId="29" borderId="12" xfId="0" applyNumberFormat="1" applyFont="1" applyFill="1" applyBorder="1" applyAlignment="1">
      <alignment horizontal="center" vertical="center"/>
    </xf>
    <xf numFmtId="164" fontId="8" fillId="29" borderId="22" xfId="0" applyNumberFormat="1" applyFont="1" applyFill="1" applyBorder="1" applyAlignment="1">
      <alignment horizontal="center" vertical="center"/>
    </xf>
    <xf numFmtId="164" fontId="7" fillId="29" borderId="22" xfId="0" applyNumberFormat="1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64" fontId="8" fillId="0" borderId="33" xfId="0" applyNumberFormat="1" applyFont="1" applyFill="1" applyBorder="1" applyAlignment="1">
      <alignment horizontal="center" vertical="center"/>
    </xf>
    <xf numFmtId="164" fontId="7" fillId="2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0" fontId="8" fillId="25" borderId="76" xfId="0" applyFont="1" applyFill="1" applyBorder="1" applyAlignment="1">
      <alignment horizontal="center" vertical="center" wrapText="1"/>
    </xf>
    <xf numFmtId="0" fontId="7" fillId="0" borderId="117" xfId="0" applyFont="1" applyFill="1" applyBorder="1" applyAlignment="1">
      <alignment horizontal="center" vertical="center" wrapText="1"/>
    </xf>
    <xf numFmtId="164" fontId="8" fillId="0" borderId="76" xfId="0" applyNumberFormat="1" applyFont="1" applyFill="1" applyBorder="1" applyAlignment="1">
      <alignment horizontal="center" vertical="center"/>
    </xf>
    <xf numFmtId="164" fontId="7" fillId="20" borderId="17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8" fillId="0" borderId="117" xfId="0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7" fillId="0" borderId="76" xfId="0" applyNumberFormat="1" applyFont="1" applyFill="1" applyBorder="1" applyAlignment="1">
      <alignment horizontal="center" vertical="center"/>
    </xf>
    <xf numFmtId="164" fontId="7" fillId="0" borderId="117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3" fillId="0" borderId="118" xfId="0" applyNumberFormat="1" applyFont="1" applyBorder="1" applyAlignment="1">
      <alignment horizontal="center" vertical="center"/>
    </xf>
    <xf numFmtId="0" fontId="7" fillId="0" borderId="117" xfId="0" applyFont="1" applyFill="1" applyBorder="1" applyAlignment="1">
      <alignment horizontal="left" vertical="center" wrapText="1"/>
    </xf>
    <xf numFmtId="0" fontId="2" fillId="25" borderId="117" xfId="0" applyFont="1" applyFill="1" applyBorder="1" applyAlignment="1">
      <alignment vertical="center" wrapText="1"/>
    </xf>
    <xf numFmtId="164" fontId="7" fillId="25" borderId="28" xfId="0" applyNumberFormat="1" applyFont="1" applyFill="1" applyBorder="1" applyAlignment="1">
      <alignment horizontal="center" vertical="center"/>
    </xf>
    <xf numFmtId="164" fontId="7" fillId="24" borderId="74" xfId="0" applyNumberFormat="1" applyFont="1" applyFill="1" applyBorder="1" applyAlignment="1">
      <alignment horizontal="center" vertical="center"/>
    </xf>
    <xf numFmtId="164" fontId="7" fillId="25" borderId="0" xfId="0" applyNumberFormat="1" applyFont="1" applyFill="1" applyBorder="1" applyAlignment="1">
      <alignment horizontal="center" vertical="center"/>
    </xf>
    <xf numFmtId="164" fontId="7" fillId="25" borderId="77" xfId="0" applyNumberFormat="1" applyFont="1" applyFill="1" applyBorder="1" applyAlignment="1">
      <alignment horizontal="center" vertical="center"/>
    </xf>
    <xf numFmtId="164" fontId="7" fillId="25" borderId="100" xfId="0" applyNumberFormat="1" applyFont="1" applyFill="1" applyBorder="1" applyAlignment="1">
      <alignment horizontal="center" vertical="center"/>
    </xf>
    <xf numFmtId="164" fontId="7" fillId="25" borderId="119" xfId="0" applyNumberFormat="1" applyFont="1" applyFill="1" applyBorder="1" applyAlignment="1">
      <alignment horizontal="center" vertical="center"/>
    </xf>
    <xf numFmtId="164" fontId="7" fillId="25" borderId="117" xfId="0" applyNumberFormat="1" applyFont="1" applyFill="1" applyBorder="1" applyAlignment="1">
      <alignment horizontal="center" vertical="center"/>
    </xf>
    <xf numFmtId="164" fontId="3" fillId="0" borderId="120" xfId="0" applyNumberFormat="1" applyFont="1" applyBorder="1" applyAlignment="1">
      <alignment horizontal="center" vertical="center"/>
    </xf>
    <xf numFmtId="0" fontId="32" fillId="0" borderId="121" xfId="65" applyFont="1" applyFill="1" applyBorder="1" applyAlignment="1">
      <alignment horizontal="right" vertical="center" wrapText="1"/>
      <protection/>
    </xf>
    <xf numFmtId="0" fontId="33" fillId="0" borderId="71" xfId="65" applyFont="1" applyFill="1" applyBorder="1" applyAlignment="1">
      <alignment vertical="center" wrapText="1"/>
      <protection/>
    </xf>
    <xf numFmtId="0" fontId="32" fillId="0" borderId="72" xfId="65" applyFont="1" applyFill="1" applyBorder="1" applyAlignment="1">
      <alignment horizontal="center" vertical="center" wrapText="1"/>
      <protection/>
    </xf>
    <xf numFmtId="164" fontId="30" fillId="0" borderId="122" xfId="65" applyNumberFormat="1" applyFont="1" applyFill="1" applyBorder="1" applyAlignment="1">
      <alignment horizontal="center" vertical="center"/>
      <protection/>
    </xf>
    <xf numFmtId="164" fontId="30" fillId="20" borderId="71" xfId="65" applyNumberFormat="1" applyFont="1" applyFill="1" applyBorder="1" applyAlignment="1">
      <alignment horizontal="center" vertical="center"/>
      <protection/>
    </xf>
    <xf numFmtId="164" fontId="30" fillId="29" borderId="71" xfId="65" applyNumberFormat="1" applyFont="1" applyFill="1" applyBorder="1" applyAlignment="1">
      <alignment horizontal="center" vertical="center"/>
      <protection/>
    </xf>
    <xf numFmtId="164" fontId="30" fillId="29" borderId="78" xfId="65" applyNumberFormat="1" applyFont="1" applyFill="1" applyBorder="1" applyAlignment="1">
      <alignment horizontal="center" vertical="center"/>
      <protection/>
    </xf>
    <xf numFmtId="164" fontId="29" fillId="0" borderId="122" xfId="0" applyNumberFormat="1" applyFont="1" applyFill="1" applyBorder="1" applyAlignment="1">
      <alignment horizontal="center" vertical="center"/>
    </xf>
    <xf numFmtId="164" fontId="29" fillId="20" borderId="71" xfId="0" applyNumberFormat="1" applyFont="1" applyFill="1" applyBorder="1" applyAlignment="1">
      <alignment horizontal="center" vertical="center"/>
    </xf>
    <xf numFmtId="164" fontId="29" fillId="0" borderId="71" xfId="0" applyNumberFormat="1" applyFont="1" applyFill="1" applyBorder="1" applyAlignment="1">
      <alignment horizontal="center" vertical="center"/>
    </xf>
    <xf numFmtId="164" fontId="29" fillId="0" borderId="72" xfId="0" applyNumberFormat="1" applyFont="1" applyFill="1" applyBorder="1" applyAlignment="1">
      <alignment horizontal="center" vertical="center"/>
    </xf>
    <xf numFmtId="164" fontId="29" fillId="0" borderId="106" xfId="0" applyNumberFormat="1" applyFont="1" applyFill="1" applyBorder="1" applyAlignment="1">
      <alignment horizontal="center" vertical="center"/>
    </xf>
    <xf numFmtId="164" fontId="29" fillId="0" borderId="78" xfId="0" applyNumberFormat="1" applyFont="1" applyFill="1" applyBorder="1" applyAlignment="1">
      <alignment horizontal="center" vertical="center"/>
    </xf>
    <xf numFmtId="164" fontId="30" fillId="20" borderId="71" xfId="0" applyNumberFormat="1" applyFont="1" applyFill="1" applyBorder="1" applyAlignment="1">
      <alignment horizontal="center" vertical="center"/>
    </xf>
    <xf numFmtId="164" fontId="3" fillId="0" borderId="106" xfId="0" applyNumberFormat="1" applyFont="1" applyBorder="1" applyAlignment="1">
      <alignment horizontal="center" vertical="center"/>
    </xf>
    <xf numFmtId="0" fontId="8" fillId="7" borderId="84" xfId="0" applyFont="1" applyFill="1" applyBorder="1" applyAlignment="1">
      <alignment horizontal="left" vertical="center" wrapText="1"/>
    </xf>
    <xf numFmtId="0" fontId="8" fillId="7" borderId="85" xfId="0" applyFont="1" applyFill="1" applyBorder="1" applyAlignment="1">
      <alignment horizontal="left" vertical="center" wrapText="1"/>
    </xf>
    <xf numFmtId="0" fontId="7" fillId="36" borderId="88" xfId="0" applyFont="1" applyFill="1" applyBorder="1" applyAlignment="1">
      <alignment horizontal="left" vertical="center" wrapText="1"/>
    </xf>
    <xf numFmtId="164" fontId="8" fillId="7" borderId="85" xfId="0" applyNumberFormat="1" applyFont="1" applyFill="1" applyBorder="1" applyAlignment="1">
      <alignment horizontal="center" vertical="center"/>
    </xf>
    <xf numFmtId="164" fontId="8" fillId="7" borderId="87" xfId="0" applyNumberFormat="1" applyFont="1" applyFill="1" applyBorder="1" applyAlignment="1">
      <alignment horizontal="center" vertical="center"/>
    </xf>
    <xf numFmtId="164" fontId="8" fillId="7" borderId="101" xfId="0" applyNumberFormat="1" applyFont="1" applyFill="1" applyBorder="1" applyAlignment="1">
      <alignment horizontal="center" vertical="center"/>
    </xf>
    <xf numFmtId="164" fontId="8" fillId="7" borderId="87" xfId="0" applyNumberFormat="1" applyFont="1" applyFill="1" applyBorder="1" applyAlignment="1">
      <alignment horizontal="center" vertical="center"/>
    </xf>
    <xf numFmtId="164" fontId="8" fillId="7" borderId="88" xfId="0" applyNumberFormat="1" applyFont="1" applyFill="1" applyBorder="1" applyAlignment="1">
      <alignment horizontal="center" vertical="center"/>
    </xf>
    <xf numFmtId="164" fontId="8" fillId="7" borderId="86" xfId="0" applyNumberFormat="1" applyFont="1" applyFill="1" applyBorder="1" applyAlignment="1">
      <alignment horizontal="center" vertical="center"/>
    </xf>
    <xf numFmtId="164" fontId="7" fillId="7" borderId="87" xfId="0" applyNumberFormat="1" applyFont="1" applyFill="1" applyBorder="1" applyAlignment="1">
      <alignment horizontal="center" vertical="center"/>
    </xf>
    <xf numFmtId="164" fontId="8" fillId="7" borderId="101" xfId="0" applyNumberFormat="1" applyFont="1" applyFill="1" applyBorder="1" applyAlignment="1">
      <alignment horizontal="center" vertical="center"/>
    </xf>
    <xf numFmtId="164" fontId="8" fillId="7" borderId="88" xfId="0" applyNumberFormat="1" applyFont="1" applyFill="1" applyBorder="1" applyAlignment="1">
      <alignment horizontal="center" vertical="center"/>
    </xf>
    <xf numFmtId="164" fontId="7" fillId="7" borderId="88" xfId="0" applyNumberFormat="1" applyFont="1" applyFill="1" applyBorder="1" applyAlignment="1">
      <alignment horizontal="center" vertical="center"/>
    </xf>
    <xf numFmtId="164" fontId="32" fillId="7" borderId="105" xfId="65" applyNumberFormat="1" applyFont="1" applyFill="1" applyBorder="1" applyAlignment="1">
      <alignment horizontal="center" vertical="center"/>
      <protection/>
    </xf>
    <xf numFmtId="164" fontId="32" fillId="20" borderId="62" xfId="64" applyNumberFormat="1" applyFont="1" applyFill="1" applyBorder="1" applyAlignment="1">
      <alignment horizontal="center" vertical="center"/>
      <protection/>
    </xf>
    <xf numFmtId="164" fontId="32" fillId="0" borderId="62" xfId="64" applyNumberFormat="1" applyFont="1" applyFill="1" applyBorder="1" applyAlignment="1">
      <alignment horizontal="center" vertical="center"/>
      <protection/>
    </xf>
    <xf numFmtId="164" fontId="32" fillId="0" borderId="64" xfId="64" applyNumberFormat="1" applyFont="1" applyFill="1" applyBorder="1" applyAlignment="1">
      <alignment horizontal="center" vertical="center"/>
      <protection/>
    </xf>
    <xf numFmtId="164" fontId="32" fillId="20" borderId="68" xfId="64" applyNumberFormat="1" applyFont="1" applyFill="1" applyBorder="1" applyAlignment="1">
      <alignment horizontal="center" vertical="center"/>
      <protection/>
    </xf>
    <xf numFmtId="164" fontId="32" fillId="0" borderId="68" xfId="64" applyNumberFormat="1" applyFont="1" applyFill="1" applyBorder="1" applyAlignment="1">
      <alignment horizontal="center" vertical="center"/>
      <protection/>
    </xf>
    <xf numFmtId="164" fontId="32" fillId="0" borderId="123" xfId="64" applyNumberFormat="1" applyFont="1" applyFill="1" applyBorder="1" applyAlignment="1">
      <alignment horizontal="center" vertical="center"/>
      <protection/>
    </xf>
    <xf numFmtId="164" fontId="30" fillId="0" borderId="66" xfId="64" applyNumberFormat="1" applyFont="1" applyFill="1" applyBorder="1" applyAlignment="1">
      <alignment horizontal="center" vertical="center"/>
      <protection/>
    </xf>
    <xf numFmtId="164" fontId="30" fillId="0" borderId="66" xfId="64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7" fillId="0" borderId="66" xfId="58" applyNumberFormat="1" applyFont="1" applyFill="1" applyBorder="1" applyAlignment="1">
      <alignment horizontal="center" vertical="center"/>
      <protection/>
    </xf>
    <xf numFmtId="164" fontId="32" fillId="20" borderId="62" xfId="58" applyNumberFormat="1" applyFont="1" applyFill="1" applyBorder="1" applyAlignment="1">
      <alignment horizontal="center" vertical="center"/>
      <protection/>
    </xf>
    <xf numFmtId="164" fontId="32" fillId="0" borderId="63" xfId="58" applyNumberFormat="1" applyFont="1" applyFill="1" applyBorder="1" applyAlignment="1">
      <alignment horizontal="center" vertical="center"/>
      <protection/>
    </xf>
    <xf numFmtId="164" fontId="32" fillId="0" borderId="69" xfId="58" applyNumberFormat="1" applyFont="1" applyFill="1" applyBorder="1" applyAlignment="1">
      <alignment horizontal="center" vertical="center"/>
      <protection/>
    </xf>
    <xf numFmtId="164" fontId="7" fillId="0" borderId="61" xfId="58" applyNumberFormat="1" applyFont="1" applyFill="1" applyBorder="1" applyAlignment="1">
      <alignment horizontal="center" vertical="center"/>
      <protection/>
    </xf>
    <xf numFmtId="164" fontId="7" fillId="0" borderId="66" xfId="58" applyNumberFormat="1" applyFont="1" applyFill="1" applyBorder="1" applyAlignment="1">
      <alignment horizontal="center" vertical="center"/>
      <protection/>
    </xf>
    <xf numFmtId="164" fontId="32" fillId="0" borderId="62" xfId="58" applyNumberFormat="1" applyFont="1" applyFill="1" applyBorder="1" applyAlignment="1">
      <alignment horizontal="center" vertical="center"/>
      <protection/>
    </xf>
    <xf numFmtId="164" fontId="32" fillId="20" borderId="62" xfId="58" applyNumberFormat="1" applyFont="1" applyFill="1" applyBorder="1" applyAlignment="1">
      <alignment horizontal="center" vertical="center"/>
      <protection/>
    </xf>
    <xf numFmtId="164" fontId="32" fillId="0" borderId="64" xfId="58" applyNumberFormat="1" applyFont="1" applyFill="1" applyBorder="1" applyAlignment="1">
      <alignment horizontal="center" vertical="center"/>
      <protection/>
    </xf>
    <xf numFmtId="164" fontId="7" fillId="0" borderId="61" xfId="58" applyNumberFormat="1" applyFont="1" applyFill="1" applyBorder="1" applyAlignment="1">
      <alignment horizontal="center" vertical="center"/>
      <protection/>
    </xf>
    <xf numFmtId="164" fontId="32" fillId="29" borderId="62" xfId="58" applyNumberFormat="1" applyFont="1" applyFill="1" applyBorder="1" applyAlignment="1">
      <alignment horizontal="center" vertical="center"/>
      <protection/>
    </xf>
    <xf numFmtId="185" fontId="3" fillId="0" borderId="51" xfId="0" applyNumberFormat="1" applyFont="1" applyFill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3" fillId="0" borderId="48" xfId="0" applyNumberFormat="1" applyFont="1" applyFill="1" applyBorder="1" applyAlignment="1">
      <alignment/>
    </xf>
    <xf numFmtId="185" fontId="6" fillId="0" borderId="48" xfId="0" applyNumberFormat="1" applyFont="1" applyBorder="1" applyAlignment="1">
      <alignment horizontal="center" vertical="center" wrapText="1"/>
    </xf>
    <xf numFmtId="185" fontId="7" fillId="32" borderId="71" xfId="0" applyNumberFormat="1" applyFont="1" applyFill="1" applyBorder="1" applyAlignment="1">
      <alignment horizontal="center" vertical="center" wrapText="1"/>
    </xf>
    <xf numFmtId="185" fontId="37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64" fontId="37" fillId="0" borderId="111" xfId="0" applyNumberFormat="1" applyFont="1" applyBorder="1" applyAlignment="1">
      <alignment/>
    </xf>
    <xf numFmtId="164" fontId="38" fillId="17" borderId="114" xfId="0" applyNumberFormat="1" applyFont="1" applyFill="1" applyBorder="1" applyAlignment="1">
      <alignment horizontal="right"/>
    </xf>
    <xf numFmtId="164" fontId="38" fillId="17" borderId="115" xfId="0" applyNumberFormat="1" applyFont="1" applyFill="1" applyBorder="1" applyAlignment="1">
      <alignment/>
    </xf>
    <xf numFmtId="164" fontId="37" fillId="35" borderId="0" xfId="0" applyNumberFormat="1" applyFont="1" applyFill="1" applyAlignment="1">
      <alignment/>
    </xf>
    <xf numFmtId="164" fontId="38" fillId="35" borderId="114" xfId="0" applyNumberFormat="1" applyFont="1" applyFill="1" applyBorder="1" applyAlignment="1">
      <alignment horizontal="right"/>
    </xf>
    <xf numFmtId="164" fontId="38" fillId="35" borderId="115" xfId="0" applyNumberFormat="1" applyFont="1" applyFill="1" applyBorder="1" applyAlignment="1">
      <alignment/>
    </xf>
    <xf numFmtId="164" fontId="37" fillId="22" borderId="0" xfId="0" applyNumberFormat="1" applyFont="1" applyFill="1" applyAlignment="1">
      <alignment/>
    </xf>
    <xf numFmtId="164" fontId="38" fillId="22" borderId="114" xfId="0" applyNumberFormat="1" applyFont="1" applyFill="1" applyBorder="1" applyAlignment="1">
      <alignment horizontal="right"/>
    </xf>
    <xf numFmtId="164" fontId="38" fillId="22" borderId="115" xfId="0" applyNumberFormat="1" applyFont="1" applyFill="1" applyBorder="1" applyAlignment="1">
      <alignment/>
    </xf>
    <xf numFmtId="164" fontId="37" fillId="3" borderId="0" xfId="0" applyNumberFormat="1" applyFont="1" applyFill="1" applyAlignment="1">
      <alignment/>
    </xf>
    <xf numFmtId="164" fontId="38" fillId="3" borderId="114" xfId="0" applyNumberFormat="1" applyFont="1" applyFill="1" applyBorder="1" applyAlignment="1">
      <alignment horizontal="right"/>
    </xf>
    <xf numFmtId="164" fontId="38" fillId="3" borderId="115" xfId="0" applyNumberFormat="1" applyFont="1" applyFill="1" applyBorder="1" applyAlignment="1">
      <alignment/>
    </xf>
    <xf numFmtId="164" fontId="37" fillId="0" borderId="0" xfId="0" applyNumberFormat="1" applyFont="1" applyFill="1" applyAlignment="1">
      <alignment/>
    </xf>
    <xf numFmtId="164" fontId="38" fillId="0" borderId="114" xfId="0" applyNumberFormat="1" applyFont="1" applyFill="1" applyBorder="1" applyAlignment="1">
      <alignment horizontal="right"/>
    </xf>
    <xf numFmtId="164" fontId="38" fillId="0" borderId="115" xfId="0" applyNumberFormat="1" applyFont="1" applyFill="1" applyBorder="1" applyAlignment="1">
      <alignment/>
    </xf>
    <xf numFmtId="164" fontId="38" fillId="0" borderId="124" xfId="0" applyNumberFormat="1" applyFont="1" applyFill="1" applyBorder="1" applyAlignment="1">
      <alignment horizontal="right"/>
    </xf>
    <xf numFmtId="164" fontId="38" fillId="0" borderId="125" xfId="0" applyNumberFormat="1" applyFont="1" applyFill="1" applyBorder="1" applyAlignment="1">
      <alignment/>
    </xf>
    <xf numFmtId="164" fontId="39" fillId="20" borderId="62" xfId="58" applyNumberFormat="1" applyFont="1" applyFill="1" applyBorder="1" applyAlignment="1">
      <alignment horizontal="center" vertical="center"/>
      <protection/>
    </xf>
    <xf numFmtId="164" fontId="39" fillId="0" borderId="62" xfId="58" applyNumberFormat="1" applyFont="1" applyFill="1" applyBorder="1" applyAlignment="1">
      <alignment horizontal="center" vertical="center"/>
      <protection/>
    </xf>
    <xf numFmtId="164" fontId="39" fillId="0" borderId="64" xfId="58" applyNumberFormat="1" applyFont="1" applyFill="1" applyBorder="1" applyAlignment="1">
      <alignment horizontal="center" vertical="center"/>
      <protection/>
    </xf>
    <xf numFmtId="0" fontId="8" fillId="37" borderId="73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29" fillId="0" borderId="0" xfId="0" applyFont="1" applyAlignment="1">
      <alignment vertical="top"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32" borderId="61" xfId="0" applyFont="1" applyFill="1" applyBorder="1" applyAlignment="1">
      <alignment horizontal="center" vertical="center" wrapText="1"/>
    </xf>
    <xf numFmtId="0" fontId="7" fillId="32" borderId="122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71" xfId="0" applyFont="1" applyFill="1" applyBorder="1" applyAlignment="1">
      <alignment horizontal="center" vertical="center" wrapText="1"/>
    </xf>
    <xf numFmtId="0" fontId="7" fillId="32" borderId="67" xfId="0" applyFont="1" applyFill="1" applyBorder="1" applyAlignment="1">
      <alignment horizontal="center" vertical="center" wrapText="1"/>
    </xf>
    <xf numFmtId="0" fontId="7" fillId="32" borderId="106" xfId="0" applyFont="1" applyFill="1" applyBorder="1" applyAlignment="1">
      <alignment horizontal="center" vertical="center" wrapText="1"/>
    </xf>
    <xf numFmtId="0" fontId="7" fillId="32" borderId="70" xfId="0" applyFont="1" applyFill="1" applyBorder="1" applyAlignment="1">
      <alignment horizontal="center" vertical="center" wrapText="1"/>
    </xf>
    <xf numFmtId="0" fontId="7" fillId="32" borderId="78" xfId="0" applyFont="1" applyFill="1" applyBorder="1" applyAlignment="1">
      <alignment horizontal="center" vertical="center" wrapText="1"/>
    </xf>
    <xf numFmtId="164" fontId="7" fillId="32" borderId="126" xfId="0" applyNumberFormat="1" applyFont="1" applyFill="1" applyBorder="1" applyAlignment="1">
      <alignment horizontal="center" vertical="center"/>
    </xf>
    <xf numFmtId="164" fontId="7" fillId="32" borderId="60" xfId="0" applyNumberFormat="1" applyFont="1" applyFill="1" applyBorder="1" applyAlignment="1">
      <alignment horizontal="center" vertical="center"/>
    </xf>
    <xf numFmtId="164" fontId="7" fillId="32" borderId="12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2" borderId="59" xfId="0" applyFont="1" applyFill="1" applyBorder="1" applyAlignment="1">
      <alignment horizontal="center" vertical="center"/>
    </xf>
    <xf numFmtId="0" fontId="7" fillId="32" borderId="60" xfId="0" applyFont="1" applyFill="1" applyBorder="1" applyAlignment="1">
      <alignment horizontal="center" vertical="center"/>
    </xf>
    <xf numFmtId="0" fontId="7" fillId="32" borderId="128" xfId="0" applyFont="1" applyFill="1" applyBorder="1" applyAlignment="1">
      <alignment horizontal="center" vertical="center"/>
    </xf>
    <xf numFmtId="164" fontId="7" fillId="32" borderId="69" xfId="0" applyNumberFormat="1" applyFont="1" applyFill="1" applyBorder="1" applyAlignment="1">
      <alignment horizontal="center" vertical="center" wrapText="1"/>
    </xf>
    <xf numFmtId="164" fontId="7" fillId="32" borderId="72" xfId="0" applyNumberFormat="1" applyFont="1" applyFill="1" applyBorder="1" applyAlignment="1">
      <alignment horizontal="center" vertical="center" wrapText="1"/>
    </xf>
    <xf numFmtId="164" fontId="7" fillId="32" borderId="70" xfId="0" applyNumberFormat="1" applyFont="1" applyFill="1" applyBorder="1" applyAlignment="1">
      <alignment horizontal="center" vertical="center" wrapText="1"/>
    </xf>
    <xf numFmtId="164" fontId="7" fillId="32" borderId="78" xfId="0" applyNumberFormat="1" applyFont="1" applyFill="1" applyBorder="1" applyAlignment="1">
      <alignment horizontal="center" vertical="center" wrapText="1"/>
    </xf>
    <xf numFmtId="0" fontId="7" fillId="32" borderId="69" xfId="0" applyFont="1" applyFill="1" applyBorder="1" applyAlignment="1">
      <alignment horizontal="center" vertical="center" wrapText="1"/>
    </xf>
    <xf numFmtId="0" fontId="7" fillId="32" borderId="72" xfId="0" applyFont="1" applyFill="1" applyBorder="1" applyAlignment="1">
      <alignment horizontal="center" vertical="center" wrapText="1"/>
    </xf>
    <xf numFmtId="164" fontId="7" fillId="32" borderId="41" xfId="0" applyNumberFormat="1" applyFont="1" applyFill="1" applyBorder="1" applyAlignment="1">
      <alignment horizontal="center" vertical="center" wrapText="1"/>
    </xf>
    <xf numFmtId="164" fontId="7" fillId="32" borderId="71" xfId="0" applyNumberFormat="1" applyFont="1" applyFill="1" applyBorder="1" applyAlignment="1">
      <alignment horizontal="center" vertical="center" wrapText="1"/>
    </xf>
    <xf numFmtId="164" fontId="7" fillId="32" borderId="67" xfId="0" applyNumberFormat="1" applyFont="1" applyFill="1" applyBorder="1" applyAlignment="1">
      <alignment horizontal="center" vertical="center" wrapText="1"/>
    </xf>
    <xf numFmtId="164" fontId="7" fillId="32" borderId="106" xfId="0" applyNumberFormat="1" applyFont="1" applyFill="1" applyBorder="1" applyAlignment="1">
      <alignment horizontal="center" vertical="center" wrapText="1"/>
    </xf>
    <xf numFmtId="0" fontId="7" fillId="32" borderId="126" xfId="0" applyFont="1" applyFill="1" applyBorder="1" applyAlignment="1">
      <alignment horizontal="center" vertical="center"/>
    </xf>
    <xf numFmtId="0" fontId="7" fillId="32" borderId="127" xfId="0" applyFont="1" applyFill="1" applyBorder="1" applyAlignment="1">
      <alignment horizontal="center" vertical="center"/>
    </xf>
    <xf numFmtId="185" fontId="7" fillId="32" borderId="41" xfId="0" applyNumberFormat="1" applyFont="1" applyFill="1" applyBorder="1" applyAlignment="1">
      <alignment horizontal="center" vertical="center" wrapText="1"/>
    </xf>
    <xf numFmtId="0" fontId="7" fillId="32" borderId="127" xfId="0" applyFont="1" applyFill="1" applyBorder="1" applyAlignment="1">
      <alignment horizontal="center" vertical="center" wrapText="1"/>
    </xf>
    <xf numFmtId="0" fontId="7" fillId="32" borderId="129" xfId="0" applyFont="1" applyFill="1" applyBorder="1" applyAlignment="1">
      <alignment horizontal="center" vertical="center" wrapText="1"/>
    </xf>
    <xf numFmtId="0" fontId="7" fillId="26" borderId="130" xfId="0" applyFont="1" applyFill="1" applyBorder="1" applyAlignment="1">
      <alignment horizontal="center" vertical="center" wrapText="1"/>
    </xf>
    <xf numFmtId="0" fontId="7" fillId="26" borderId="131" xfId="0" applyFont="1" applyFill="1" applyBorder="1" applyAlignment="1">
      <alignment horizontal="center" vertical="center" wrapText="1"/>
    </xf>
    <xf numFmtId="0" fontId="7" fillId="32" borderId="132" xfId="0" applyFont="1" applyFill="1" applyBorder="1" applyAlignment="1">
      <alignment horizontal="center" vertical="center" wrapText="1"/>
    </xf>
    <xf numFmtId="0" fontId="7" fillId="32" borderId="133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/>
    </xf>
    <xf numFmtId="0" fontId="7" fillId="32" borderId="71" xfId="0" applyFont="1" applyFill="1" applyBorder="1" applyAlignment="1">
      <alignment horizontal="center" vertical="center"/>
    </xf>
    <xf numFmtId="0" fontId="7" fillId="32" borderId="60" xfId="0" applyFont="1" applyFill="1" applyBorder="1" applyAlignment="1">
      <alignment horizontal="center" vertical="center" wrapText="1"/>
    </xf>
    <xf numFmtId="185" fontId="7" fillId="28" borderId="134" xfId="0" applyNumberFormat="1" applyFont="1" applyFill="1" applyBorder="1" applyAlignment="1">
      <alignment horizontal="center" vertical="center"/>
    </xf>
    <xf numFmtId="185" fontId="7" fillId="28" borderId="135" xfId="0" applyNumberFormat="1" applyFont="1" applyFill="1" applyBorder="1" applyAlignment="1">
      <alignment horizontal="center" vertical="center"/>
    </xf>
    <xf numFmtId="0" fontId="7" fillId="22" borderId="84" xfId="0" applyFont="1" applyFill="1" applyBorder="1" applyAlignment="1">
      <alignment horizontal="left" vertical="center" wrapText="1"/>
    </xf>
    <xf numFmtId="0" fontId="0" fillId="22" borderId="105" xfId="0" applyFill="1" applyBorder="1" applyAlignment="1">
      <alignment horizontal="left" vertical="center" wrapText="1"/>
    </xf>
    <xf numFmtId="0" fontId="7" fillId="22" borderId="79" xfId="0" applyFont="1" applyFill="1" applyBorder="1" applyAlignment="1">
      <alignment horizontal="left" vertical="center" wrapText="1"/>
    </xf>
    <xf numFmtId="0" fontId="0" fillId="22" borderId="136" xfId="0" applyFill="1" applyBorder="1" applyAlignment="1">
      <alignment horizontal="left" vertical="center" wrapText="1"/>
    </xf>
    <xf numFmtId="0" fontId="10" fillId="26" borderId="84" xfId="0" applyFont="1" applyFill="1" applyBorder="1" applyAlignment="1">
      <alignment horizontal="center" vertical="center" wrapText="1"/>
    </xf>
    <xf numFmtId="0" fontId="10" fillId="26" borderId="134" xfId="0" applyFont="1" applyFill="1" applyBorder="1" applyAlignment="1">
      <alignment horizontal="center" vertical="center" wrapText="1"/>
    </xf>
    <xf numFmtId="0" fontId="10" fillId="26" borderId="135" xfId="0" applyFont="1" applyFill="1" applyBorder="1" applyAlignment="1">
      <alignment horizontal="center" vertical="center" wrapText="1"/>
    </xf>
    <xf numFmtId="0" fontId="7" fillId="22" borderId="105" xfId="0" applyFont="1" applyFill="1" applyBorder="1" applyAlignment="1">
      <alignment horizontal="left" vertical="center" wrapText="1"/>
    </xf>
    <xf numFmtId="0" fontId="10" fillId="26" borderId="51" xfId="0" applyFont="1" applyFill="1" applyBorder="1" applyAlignment="1">
      <alignment horizontal="center" vertical="center" wrapText="1"/>
    </xf>
    <xf numFmtId="0" fontId="10" fillId="26" borderId="105" xfId="0" applyFont="1" applyFill="1" applyBorder="1" applyAlignment="1">
      <alignment horizontal="center" vertical="center" wrapText="1"/>
    </xf>
    <xf numFmtId="0" fontId="7" fillId="32" borderId="137" xfId="0" applyFont="1" applyFill="1" applyBorder="1" applyAlignment="1">
      <alignment horizontal="center" vertical="top" wrapText="1"/>
    </xf>
    <xf numFmtId="0" fontId="0" fillId="0" borderId="138" xfId="0" applyBorder="1" applyAlignment="1">
      <alignment horizontal="center" vertical="top" wrapText="1"/>
    </xf>
    <xf numFmtId="0" fontId="10" fillId="26" borderId="84" xfId="0" applyFont="1" applyFill="1" applyBorder="1" applyAlignment="1">
      <alignment horizontal="center" vertical="center"/>
    </xf>
    <xf numFmtId="0" fontId="10" fillId="26" borderId="51" xfId="0" applyFont="1" applyFill="1" applyBorder="1" applyAlignment="1">
      <alignment horizontal="center" vertical="center"/>
    </xf>
    <xf numFmtId="0" fontId="10" fillId="26" borderId="105" xfId="0" applyFont="1" applyFill="1" applyBorder="1" applyAlignment="1">
      <alignment horizontal="center" vertical="center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3" xfId="54"/>
    <cellStyle name="Normalny 2 4" xfId="55"/>
    <cellStyle name="Normalny 2 5" xfId="56"/>
    <cellStyle name="Normalny 2 6" xfId="57"/>
    <cellStyle name="Normalny 3" xfId="58"/>
    <cellStyle name="Normalny 4" xfId="59"/>
    <cellStyle name="Normalny 5" xfId="60"/>
    <cellStyle name="Normalny 6" xfId="61"/>
    <cellStyle name="Normalny 7" xfId="62"/>
    <cellStyle name="Normalny 8" xfId="63"/>
    <cellStyle name="Normalny_Kopia WPI NOWE-INDYK_DZMiUW_aktual 11 01_2010_ZWD_19 01 10r _imienny spis zadań" xfId="64"/>
    <cellStyle name="Normalny_WPI NOWE-INDYK_DZMiUW_aktual 12 03_2009_ZWD_10 03 09r _PROW_wart koszt 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83"/>
  <sheetViews>
    <sheetView tabSelected="1" view="pageBreakPreview" zoomScale="75" zoomScaleSheetLayoutView="75" workbookViewId="0" topLeftCell="C5">
      <pane xSplit="2" ySplit="4" topLeftCell="E20" activePane="bottomRight" state="frozen"/>
      <selection pane="topLeft" activeCell="C5" sqref="C5"/>
      <selection pane="topRight" activeCell="E5" sqref="E5"/>
      <selection pane="bottomLeft" activeCell="C9" sqref="C9"/>
      <selection pane="bottomRight" activeCell="F186" sqref="F186"/>
    </sheetView>
  </sheetViews>
  <sheetFormatPr defaultColWidth="9.00390625" defaultRowHeight="12.75" outlineLevelRow="2"/>
  <cols>
    <col min="1" max="2" width="0" style="31" hidden="1" customWidth="1"/>
    <col min="3" max="3" width="4.25390625" style="1" customWidth="1"/>
    <col min="4" max="4" width="36.375" style="2" customWidth="1"/>
    <col min="5" max="5" width="18.875" style="3" customWidth="1"/>
    <col min="6" max="7" width="14.25390625" style="3" customWidth="1"/>
    <col min="8" max="8" width="14.125" style="4" customWidth="1"/>
    <col min="9" max="9" width="14.25390625" style="4" customWidth="1"/>
    <col min="10" max="10" width="13.125" style="3" customWidth="1"/>
    <col min="11" max="12" width="13.625" style="3" customWidth="1"/>
    <col min="13" max="13" width="13.00390625" style="3" customWidth="1"/>
    <col min="14" max="14" width="12.125" style="3" customWidth="1"/>
    <col min="15" max="15" width="13.00390625" style="3" customWidth="1"/>
    <col min="16" max="16" width="12.75390625" style="3" customWidth="1"/>
    <col min="17" max="17" width="13.00390625" style="3" customWidth="1"/>
    <col min="18" max="18" width="13.625" style="3" customWidth="1"/>
    <col min="19" max="19" width="13.125" style="3" customWidth="1"/>
    <col min="20" max="22" width="12.75390625" style="3" customWidth="1"/>
    <col min="23" max="23" width="12.125" style="3" customWidth="1"/>
    <col min="24" max="24" width="13.125" style="3" customWidth="1" collapsed="1"/>
    <col min="25" max="25" width="13.00390625" style="3" customWidth="1"/>
    <col min="26" max="26" width="12.625" style="365" customWidth="1"/>
    <col min="27" max="27" width="11.375" style="365" customWidth="1"/>
    <col min="28" max="28" width="11.375" style="3" customWidth="1"/>
    <col min="29" max="29" width="12.125" style="3" customWidth="1"/>
    <col min="30" max="30" width="14.25390625" style="231" customWidth="1"/>
    <col min="31" max="31" width="13.25390625" style="231" customWidth="1"/>
    <col min="32" max="32" width="12.375" style="231" customWidth="1"/>
    <col min="33" max="33" width="13.00390625" style="231" customWidth="1"/>
    <col min="34" max="34" width="11.25390625" style="231" customWidth="1"/>
    <col min="35" max="35" width="12.75390625" style="231" customWidth="1"/>
    <col min="36" max="36" width="14.375" style="3" customWidth="1"/>
    <col min="37" max="37" width="13.125" style="3" customWidth="1"/>
    <col min="38" max="38" width="12.75390625" style="3" customWidth="1"/>
    <col min="39" max="39" width="12.875" style="3" customWidth="1"/>
    <col min="40" max="40" width="13.00390625" style="3" customWidth="1"/>
    <col min="41" max="41" width="12.875" style="3" customWidth="1"/>
    <col min="42" max="42" width="12.375" style="3" customWidth="1"/>
    <col min="43" max="43" width="12.625" style="3" customWidth="1"/>
    <col min="44" max="44" width="12.375" style="3" customWidth="1"/>
    <col min="45" max="45" width="12.625" style="3" customWidth="1"/>
    <col min="46" max="46" width="11.875" style="3" customWidth="1"/>
    <col min="47" max="47" width="12.375" style="3" customWidth="1"/>
    <col min="48" max="48" width="13.25390625" style="3" customWidth="1"/>
    <col min="49" max="49" width="13.125" style="3" customWidth="1"/>
    <col min="50" max="50" width="12.625" style="3" customWidth="1"/>
    <col min="51" max="51" width="12.75390625" style="3" customWidth="1"/>
    <col min="52" max="52" width="12.375" style="3" customWidth="1"/>
    <col min="53" max="53" width="13.00390625" style="231" customWidth="1"/>
    <col min="54" max="54" width="13.00390625" style="47" customWidth="1"/>
    <col min="55" max="55" width="5.125" style="0" customWidth="1"/>
  </cols>
  <sheetData>
    <row r="1" spans="14:54" ht="15" customHeight="1">
      <c r="N1" s="31"/>
      <c r="Y1" s="39"/>
      <c r="Z1" s="389" t="s">
        <v>445</v>
      </c>
      <c r="AA1" s="389"/>
      <c r="AB1" s="389"/>
      <c r="AC1" s="389"/>
      <c r="BB1" s="48"/>
    </row>
    <row r="2" spans="14:54" ht="15">
      <c r="N2" s="39"/>
      <c r="Y2" s="40"/>
      <c r="Z2" s="389"/>
      <c r="AA2" s="389"/>
      <c r="AB2" s="389"/>
      <c r="AC2" s="389"/>
      <c r="BB2" s="48"/>
    </row>
    <row r="3" spans="6:54" ht="25.5" customHeight="1">
      <c r="F3" s="390" t="s">
        <v>358</v>
      </c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89"/>
      <c r="AA3" s="389"/>
      <c r="AB3" s="389"/>
      <c r="AC3" s="389"/>
      <c r="AD3" s="232"/>
      <c r="AE3" s="232"/>
      <c r="AF3" s="232"/>
      <c r="AG3" s="232"/>
      <c r="AH3" s="232"/>
      <c r="AI3" s="232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03"/>
      <c r="AX3" s="403"/>
      <c r="AY3" s="5"/>
      <c r="AZ3" s="4"/>
      <c r="BA3" s="232"/>
      <c r="BB3" s="48"/>
    </row>
    <row r="4" spans="1:54" ht="18" customHeight="1">
      <c r="A4" s="34"/>
      <c r="B4" s="34"/>
      <c r="C4" s="6"/>
      <c r="D4" s="72"/>
      <c r="E4" s="74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89"/>
      <c r="AA4" s="389"/>
      <c r="AB4" s="389"/>
      <c r="AC4" s="389"/>
      <c r="AD4" s="233"/>
      <c r="AE4" s="233"/>
      <c r="AF4" s="233"/>
      <c r="AG4" s="233"/>
      <c r="AH4" s="233"/>
      <c r="AI4" s="233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64"/>
      <c r="AX4" s="64"/>
      <c r="AY4" s="64"/>
      <c r="AZ4" s="64"/>
      <c r="BA4" s="239"/>
      <c r="BB4" s="49"/>
    </row>
    <row r="5" spans="1:54" ht="17.25" customHeight="1" thickBot="1">
      <c r="A5" s="81"/>
      <c r="B5" s="81"/>
      <c r="C5" s="85"/>
      <c r="D5" s="85"/>
      <c r="E5" s="85"/>
      <c r="F5" s="85"/>
      <c r="G5" s="85"/>
      <c r="H5" s="85"/>
      <c r="I5" s="85"/>
      <c r="J5" s="86"/>
      <c r="K5" s="86"/>
      <c r="L5" s="85"/>
      <c r="M5" s="85"/>
      <c r="N5" s="85"/>
      <c r="O5" s="85"/>
      <c r="P5" s="81"/>
      <c r="Q5" s="87"/>
      <c r="R5" s="85"/>
      <c r="S5" s="85"/>
      <c r="T5" s="85"/>
      <c r="U5" s="85"/>
      <c r="V5" s="85"/>
      <c r="W5" s="85"/>
      <c r="X5" s="85"/>
      <c r="Y5" s="85"/>
      <c r="Z5" s="361"/>
      <c r="AA5" s="362"/>
      <c r="AB5" s="87" t="s">
        <v>185</v>
      </c>
      <c r="AC5" s="85"/>
      <c r="AD5" s="234"/>
      <c r="AE5" s="234"/>
      <c r="AF5" s="234"/>
      <c r="AG5" s="234"/>
      <c r="AH5" s="234"/>
      <c r="AI5" s="234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7" t="s">
        <v>185</v>
      </c>
      <c r="BA5" s="234"/>
      <c r="BB5" s="88"/>
    </row>
    <row r="6" spans="1:55" ht="15.75" customHeight="1">
      <c r="A6" s="100"/>
      <c r="B6" s="101"/>
      <c r="C6" s="405" t="s">
        <v>186</v>
      </c>
      <c r="D6" s="424" t="s">
        <v>357</v>
      </c>
      <c r="E6" s="424" t="s">
        <v>355</v>
      </c>
      <c r="F6" s="428" t="s">
        <v>316</v>
      </c>
      <c r="G6" s="420" t="s">
        <v>174</v>
      </c>
      <c r="H6" s="421"/>
      <c r="I6" s="421"/>
      <c r="J6" s="421"/>
      <c r="K6" s="421"/>
      <c r="L6" s="404" t="s">
        <v>175</v>
      </c>
      <c r="M6" s="405"/>
      <c r="N6" s="405"/>
      <c r="O6" s="405"/>
      <c r="P6" s="405"/>
      <c r="Q6" s="406"/>
      <c r="R6" s="417" t="s">
        <v>203</v>
      </c>
      <c r="S6" s="405"/>
      <c r="T6" s="405"/>
      <c r="U6" s="405"/>
      <c r="V6" s="405"/>
      <c r="W6" s="418"/>
      <c r="X6" s="404" t="s">
        <v>204</v>
      </c>
      <c r="Y6" s="405"/>
      <c r="Z6" s="405"/>
      <c r="AA6" s="405"/>
      <c r="AB6" s="405"/>
      <c r="AC6" s="406"/>
      <c r="AD6" s="400" t="s">
        <v>205</v>
      </c>
      <c r="AE6" s="401"/>
      <c r="AF6" s="401"/>
      <c r="AG6" s="401"/>
      <c r="AH6" s="401"/>
      <c r="AI6" s="402"/>
      <c r="AJ6" s="404" t="s">
        <v>206</v>
      </c>
      <c r="AK6" s="405"/>
      <c r="AL6" s="405"/>
      <c r="AM6" s="405"/>
      <c r="AN6" s="405"/>
      <c r="AO6" s="406"/>
      <c r="AP6" s="417" t="s">
        <v>207</v>
      </c>
      <c r="AQ6" s="405"/>
      <c r="AR6" s="405"/>
      <c r="AS6" s="405"/>
      <c r="AT6" s="405"/>
      <c r="AU6" s="418"/>
      <c r="AV6" s="404" t="s">
        <v>208</v>
      </c>
      <c r="AW6" s="405"/>
      <c r="AX6" s="405"/>
      <c r="AY6" s="405"/>
      <c r="AZ6" s="405"/>
      <c r="BA6" s="406"/>
      <c r="BB6" s="441" t="s">
        <v>361</v>
      </c>
      <c r="BC6" s="119"/>
    </row>
    <row r="7" spans="1:55" ht="28.5" customHeight="1">
      <c r="A7" s="102"/>
      <c r="B7" s="73"/>
      <c r="C7" s="426"/>
      <c r="D7" s="425"/>
      <c r="E7" s="425"/>
      <c r="F7" s="394"/>
      <c r="G7" s="394" t="s">
        <v>209</v>
      </c>
      <c r="H7" s="394" t="s">
        <v>210</v>
      </c>
      <c r="I7" s="394"/>
      <c r="J7" s="394" t="s">
        <v>211</v>
      </c>
      <c r="K7" s="411" t="s">
        <v>212</v>
      </c>
      <c r="L7" s="392" t="s">
        <v>328</v>
      </c>
      <c r="M7" s="394" t="s">
        <v>280</v>
      </c>
      <c r="N7" s="394" t="s">
        <v>210</v>
      </c>
      <c r="O7" s="394"/>
      <c r="P7" s="394" t="s">
        <v>211</v>
      </c>
      <c r="Q7" s="411" t="s">
        <v>212</v>
      </c>
      <c r="R7" s="396" t="s">
        <v>329</v>
      </c>
      <c r="S7" s="394" t="s">
        <v>278</v>
      </c>
      <c r="T7" s="394" t="s">
        <v>210</v>
      </c>
      <c r="U7" s="394"/>
      <c r="V7" s="394" t="s">
        <v>211</v>
      </c>
      <c r="W7" s="398" t="s">
        <v>212</v>
      </c>
      <c r="X7" s="392" t="s">
        <v>330</v>
      </c>
      <c r="Y7" s="394" t="s">
        <v>278</v>
      </c>
      <c r="Z7" s="419" t="s">
        <v>213</v>
      </c>
      <c r="AA7" s="419"/>
      <c r="AB7" s="394" t="s">
        <v>211</v>
      </c>
      <c r="AC7" s="411" t="s">
        <v>212</v>
      </c>
      <c r="AD7" s="415" t="s">
        <v>331</v>
      </c>
      <c r="AE7" s="413" t="s">
        <v>278</v>
      </c>
      <c r="AF7" s="413" t="s">
        <v>213</v>
      </c>
      <c r="AG7" s="413"/>
      <c r="AH7" s="413" t="s">
        <v>211</v>
      </c>
      <c r="AI7" s="409" t="s">
        <v>212</v>
      </c>
      <c r="AJ7" s="392" t="s">
        <v>332</v>
      </c>
      <c r="AK7" s="394" t="s">
        <v>279</v>
      </c>
      <c r="AL7" s="394" t="s">
        <v>213</v>
      </c>
      <c r="AM7" s="394"/>
      <c r="AN7" s="394" t="s">
        <v>211</v>
      </c>
      <c r="AO7" s="411" t="s">
        <v>212</v>
      </c>
      <c r="AP7" s="396" t="s">
        <v>333</v>
      </c>
      <c r="AQ7" s="394" t="s">
        <v>279</v>
      </c>
      <c r="AR7" s="394" t="s">
        <v>213</v>
      </c>
      <c r="AS7" s="394"/>
      <c r="AT7" s="394" t="s">
        <v>211</v>
      </c>
      <c r="AU7" s="398" t="s">
        <v>212</v>
      </c>
      <c r="AV7" s="392" t="s">
        <v>334</v>
      </c>
      <c r="AW7" s="394" t="s">
        <v>279</v>
      </c>
      <c r="AX7" s="394" t="s">
        <v>213</v>
      </c>
      <c r="AY7" s="394"/>
      <c r="AZ7" s="394" t="s">
        <v>211</v>
      </c>
      <c r="BA7" s="407" t="s">
        <v>212</v>
      </c>
      <c r="BB7" s="442"/>
      <c r="BC7" s="119"/>
    </row>
    <row r="8" spans="1:55" ht="76.5" customHeight="1" thickBot="1">
      <c r="A8" s="102"/>
      <c r="B8" s="73"/>
      <c r="C8" s="427"/>
      <c r="D8" s="425"/>
      <c r="E8" s="425"/>
      <c r="F8" s="395"/>
      <c r="G8" s="395"/>
      <c r="H8" s="214" t="s">
        <v>214</v>
      </c>
      <c r="I8" s="214" t="s">
        <v>215</v>
      </c>
      <c r="J8" s="395"/>
      <c r="K8" s="412"/>
      <c r="L8" s="393"/>
      <c r="M8" s="395"/>
      <c r="N8" s="214" t="s">
        <v>214</v>
      </c>
      <c r="O8" s="214" t="s">
        <v>215</v>
      </c>
      <c r="P8" s="395"/>
      <c r="Q8" s="412"/>
      <c r="R8" s="397"/>
      <c r="S8" s="395"/>
      <c r="T8" s="214" t="s">
        <v>214</v>
      </c>
      <c r="U8" s="214" t="s">
        <v>215</v>
      </c>
      <c r="V8" s="395"/>
      <c r="W8" s="399"/>
      <c r="X8" s="393"/>
      <c r="Y8" s="395"/>
      <c r="Z8" s="363" t="s">
        <v>214</v>
      </c>
      <c r="AA8" s="363" t="s">
        <v>215</v>
      </c>
      <c r="AB8" s="395"/>
      <c r="AC8" s="412"/>
      <c r="AD8" s="416"/>
      <c r="AE8" s="414"/>
      <c r="AF8" s="235" t="s">
        <v>214</v>
      </c>
      <c r="AG8" s="235" t="s">
        <v>215</v>
      </c>
      <c r="AH8" s="414"/>
      <c r="AI8" s="410"/>
      <c r="AJ8" s="393"/>
      <c r="AK8" s="395"/>
      <c r="AL8" s="214" t="s">
        <v>214</v>
      </c>
      <c r="AM8" s="214" t="s">
        <v>215</v>
      </c>
      <c r="AN8" s="395"/>
      <c r="AO8" s="412"/>
      <c r="AP8" s="397"/>
      <c r="AQ8" s="395"/>
      <c r="AR8" s="214" t="s">
        <v>214</v>
      </c>
      <c r="AS8" s="214" t="s">
        <v>215</v>
      </c>
      <c r="AT8" s="395"/>
      <c r="AU8" s="399"/>
      <c r="AV8" s="393"/>
      <c r="AW8" s="395"/>
      <c r="AX8" s="214" t="s">
        <v>214</v>
      </c>
      <c r="AY8" s="214" t="s">
        <v>215</v>
      </c>
      <c r="AZ8" s="395"/>
      <c r="BA8" s="408"/>
      <c r="BB8" s="442"/>
      <c r="BC8" s="119"/>
    </row>
    <row r="9" spans="3:54" s="215" customFormat="1" ht="15" thickBot="1">
      <c r="C9" s="215">
        <v>1</v>
      </c>
      <c r="D9" s="215">
        <v>2</v>
      </c>
      <c r="E9" s="215">
        <v>3</v>
      </c>
      <c r="F9" s="215">
        <v>4</v>
      </c>
      <c r="G9" s="215">
        <v>5</v>
      </c>
      <c r="H9" s="215">
        <v>6</v>
      </c>
      <c r="I9" s="215">
        <v>7</v>
      </c>
      <c r="J9" s="215">
        <v>8</v>
      </c>
      <c r="K9" s="215">
        <v>9</v>
      </c>
      <c r="L9" s="215">
        <v>10</v>
      </c>
      <c r="M9" s="215">
        <v>11</v>
      </c>
      <c r="N9" s="215">
        <v>12</v>
      </c>
      <c r="O9" s="215">
        <v>13</v>
      </c>
      <c r="P9" s="215">
        <v>14</v>
      </c>
      <c r="Q9" s="215">
        <v>15</v>
      </c>
      <c r="R9" s="215">
        <v>16</v>
      </c>
      <c r="S9" s="215">
        <v>17</v>
      </c>
      <c r="T9" s="215">
        <v>18</v>
      </c>
      <c r="U9" s="215">
        <v>19</v>
      </c>
      <c r="V9" s="215">
        <v>20</v>
      </c>
      <c r="W9" s="215">
        <v>21</v>
      </c>
      <c r="X9" s="215">
        <v>22</v>
      </c>
      <c r="Y9" s="215">
        <v>23</v>
      </c>
      <c r="Z9" s="215">
        <v>24</v>
      </c>
      <c r="AA9" s="215">
        <v>25</v>
      </c>
      <c r="AB9" s="215">
        <v>26</v>
      </c>
      <c r="AC9" s="215">
        <v>27</v>
      </c>
      <c r="AD9" s="215">
        <v>28</v>
      </c>
      <c r="AE9" s="215">
        <v>29</v>
      </c>
      <c r="AF9" s="215">
        <v>30</v>
      </c>
      <c r="AG9" s="215">
        <v>31</v>
      </c>
      <c r="AH9" s="215">
        <v>32</v>
      </c>
      <c r="AI9" s="215">
        <v>33</v>
      </c>
      <c r="AJ9" s="215">
        <v>34</v>
      </c>
      <c r="AK9" s="215">
        <v>35</v>
      </c>
      <c r="AL9" s="215">
        <v>36</v>
      </c>
      <c r="AM9" s="215">
        <v>37</v>
      </c>
      <c r="AN9" s="215">
        <v>38</v>
      </c>
      <c r="AO9" s="215">
        <v>39</v>
      </c>
      <c r="AP9" s="215">
        <v>40</v>
      </c>
      <c r="AQ9" s="215">
        <v>41</v>
      </c>
      <c r="AR9" s="215">
        <v>42</v>
      </c>
      <c r="AS9" s="215">
        <v>43</v>
      </c>
      <c r="AT9" s="215">
        <v>44</v>
      </c>
      <c r="AU9" s="215">
        <v>45</v>
      </c>
      <c r="AV9" s="215">
        <v>46</v>
      </c>
      <c r="AW9" s="215">
        <v>47</v>
      </c>
      <c r="AX9" s="215">
        <v>48</v>
      </c>
      <c r="AY9" s="215">
        <v>49</v>
      </c>
      <c r="AZ9" s="215">
        <v>50</v>
      </c>
      <c r="BA9" s="215">
        <v>51</v>
      </c>
      <c r="BB9" s="215">
        <v>52</v>
      </c>
    </row>
    <row r="10" spans="1:55" s="360" customFormat="1" ht="21.75" customHeight="1" thickBot="1">
      <c r="A10" s="358"/>
      <c r="B10" s="358"/>
      <c r="C10" s="429"/>
      <c r="D10" s="429"/>
      <c r="E10" s="430"/>
      <c r="F10" s="180">
        <f>SUM(G10:K10)</f>
        <v>5028216.01653</v>
      </c>
      <c r="G10" s="93">
        <f aca="true" t="shared" si="0" ref="G10:K16">M10+S10+Y10+AE10+AK10+AQ10+AW10</f>
        <v>1693687.7049999998</v>
      </c>
      <c r="H10" s="93">
        <f t="shared" si="0"/>
        <v>1031521.6275500001</v>
      </c>
      <c r="I10" s="93">
        <f t="shared" si="0"/>
        <v>1264686.05998</v>
      </c>
      <c r="J10" s="94">
        <f>P10+V10+AB10+AH10+AN10+AT10+AZ10</f>
        <v>502435.523</v>
      </c>
      <c r="K10" s="96">
        <f t="shared" si="0"/>
        <v>535885.101</v>
      </c>
      <c r="L10" s="188">
        <f aca="true" t="shared" si="1" ref="L10:L31">SUM(M10:Q10)</f>
        <v>242619.25574</v>
      </c>
      <c r="M10" s="93">
        <f>M11+M80+M100+M114+M167+M174+M287</f>
        <v>100147.046</v>
      </c>
      <c r="N10" s="93">
        <f>N11+N80+N100+N114+N167+N174+N287</f>
        <v>1958.6097399999999</v>
      </c>
      <c r="O10" s="93">
        <f>O11+O80+O100+O114+O167+O174+O287</f>
        <v>70604.627</v>
      </c>
      <c r="P10" s="93">
        <f>P11+P80+P100+P114+P167+P174+P287</f>
        <v>49224.937999999995</v>
      </c>
      <c r="Q10" s="95">
        <f>Q11+Q80+Q100+Q114+Q167+Q174+Q287</f>
        <v>20684.035</v>
      </c>
      <c r="R10" s="94">
        <f aca="true" t="shared" si="2" ref="R10:R43">SUM(S10:W10)</f>
        <v>283495.60679</v>
      </c>
      <c r="S10" s="93">
        <f>S11+S80+S100+S114+S167+S174+S287</f>
        <v>138527.598</v>
      </c>
      <c r="T10" s="93">
        <f>T11+T80+T100+T114+T167+T174+T287</f>
        <v>6731.87881</v>
      </c>
      <c r="U10" s="93">
        <f>U11+U80+U100+U114+U167+U174+U287</f>
        <v>41458.780979999996</v>
      </c>
      <c r="V10" s="93">
        <f>V11+V80+V100+V114+V167+V174+V287</f>
        <v>63890.960999999996</v>
      </c>
      <c r="W10" s="96">
        <f>W11+W80+W100+W114+W167+W174+W287</f>
        <v>32886.388</v>
      </c>
      <c r="X10" s="188">
        <f aca="true" t="shared" si="3" ref="X10:X43">SUM(Y10:AC10)</f>
        <v>304805.643</v>
      </c>
      <c r="Y10" s="93">
        <f>Y11+Y80+Y100+Y114+Y167+Y174+Y287</f>
        <v>160597.103</v>
      </c>
      <c r="Z10" s="93">
        <f>Z11+Z80+Z100+Z114+Z167+Z174+Z287</f>
        <v>44196.350000000006</v>
      </c>
      <c r="AA10" s="93">
        <f>AA11+AA80+AA100+AA114+AA167+AA174+AA287</f>
        <v>27644.551</v>
      </c>
      <c r="AB10" s="93">
        <f>AB11+AB80+AB100+AB114+AB167+AB174+AB287</f>
        <v>38202.964</v>
      </c>
      <c r="AC10" s="95">
        <f>AC11+AC80+AC100+AC114+AC167+AC174+AC287</f>
        <v>34164.674999999996</v>
      </c>
      <c r="AD10" s="94">
        <f aca="true" t="shared" si="4" ref="AD10:AD50">SUM(AE10:AI10)</f>
        <v>1164695.6169999999</v>
      </c>
      <c r="AE10" s="93">
        <f>AE11+AE80+AE100+AE114+AE167+AE174+AE287</f>
        <v>520516.78099999996</v>
      </c>
      <c r="AF10" s="93">
        <f>AF11+AF80+AF100+AF114+AF167+AF174+AF287</f>
        <v>322258.271</v>
      </c>
      <c r="AG10" s="93">
        <f>AG11+AG80+AG100+AG114+AG167+AG174+AG287</f>
        <v>138330.773</v>
      </c>
      <c r="AH10" s="93">
        <f>AH11+AH80+AH100+AH114+AH167+AH174+AH287</f>
        <v>54272.056</v>
      </c>
      <c r="AI10" s="96">
        <f>AI11+AI80+AI100+AI114+AI167+AI174+AI287</f>
        <v>129317.736</v>
      </c>
      <c r="AJ10" s="188">
        <f aca="true" t="shared" si="5" ref="AJ10:AJ43">SUM(AK10:AO10)</f>
        <v>1400944.553</v>
      </c>
      <c r="AK10" s="93">
        <f>AK11+AK80+AK100+AK114+AK167+AK174+AK287</f>
        <v>319515.917</v>
      </c>
      <c r="AL10" s="93">
        <f>AL11+AL80+AL100+AL114+AL167+AL174+AL287</f>
        <v>436211.478</v>
      </c>
      <c r="AM10" s="93">
        <f>AM11+AM80+AM100+AM114+AM167+AM174+AM287</f>
        <v>319520.476</v>
      </c>
      <c r="AN10" s="93">
        <f>AN11+AN80+AN100+AN114+AN167+AN174+AN287</f>
        <v>115714.84700000001</v>
      </c>
      <c r="AO10" s="95">
        <f>AO11+AO80+AO100+AO114+AO167+AO174+AO287</f>
        <v>209981.83500000002</v>
      </c>
      <c r="AP10" s="94">
        <f aca="true" t="shared" si="6" ref="AP10:AP43">SUM(AQ10:AU10)</f>
        <v>827503.0079999999</v>
      </c>
      <c r="AQ10" s="93">
        <f>AQ11+AQ80+AQ100+AQ114+AQ167+AQ174+AQ287</f>
        <v>251200.61599999998</v>
      </c>
      <c r="AR10" s="93">
        <f>AR11+AR80+AR100+AR114+AR167+AR174+AR287</f>
        <v>148874.13</v>
      </c>
      <c r="AS10" s="93">
        <f>AS11+AS80+AS100+AS114+AS167+AS174+AS287</f>
        <v>272114.637</v>
      </c>
      <c r="AT10" s="93">
        <f>AT11+AT80+AT100+AT114+AT167+AT174+AT287</f>
        <v>82253.994</v>
      </c>
      <c r="AU10" s="96">
        <f>AU11+AU80+AU100+AU114+AU167+AU174+AU287</f>
        <v>73059.63100000001</v>
      </c>
      <c r="AV10" s="188">
        <f aca="true" t="shared" si="7" ref="AV10:AV43">SUM(AW10:BA10)</f>
        <v>804152.3330000001</v>
      </c>
      <c r="AW10" s="93">
        <f aca="true" t="shared" si="8" ref="AW10:BB10">AW11+AW80+AW100+AW114+AW167+AW174+AW287</f>
        <v>203182.644</v>
      </c>
      <c r="AX10" s="93">
        <f t="shared" si="8"/>
        <v>71290.91</v>
      </c>
      <c r="AY10" s="93">
        <f t="shared" si="8"/>
        <v>395012.215</v>
      </c>
      <c r="AZ10" s="93">
        <f t="shared" si="8"/>
        <v>98875.76299999999</v>
      </c>
      <c r="BA10" s="95">
        <f t="shared" si="8"/>
        <v>35790.801</v>
      </c>
      <c r="BB10" s="93">
        <f t="shared" si="8"/>
        <v>236188.346</v>
      </c>
      <c r="BC10" s="359"/>
    </row>
    <row r="11" spans="1:55" ht="30.75" customHeight="1" thickBot="1">
      <c r="A11" s="81"/>
      <c r="B11" s="81"/>
      <c r="C11" s="422" t="s">
        <v>216</v>
      </c>
      <c r="D11" s="422"/>
      <c r="E11" s="423"/>
      <c r="F11" s="181">
        <f aca="true" t="shared" si="9" ref="F11:F16">L11+R11+X11+AD11+AJ11+AP11+AV11</f>
        <v>2031853.4629999998</v>
      </c>
      <c r="G11" s="82">
        <f t="shared" si="0"/>
        <v>1067965.614</v>
      </c>
      <c r="H11" s="82">
        <f t="shared" si="0"/>
        <v>442887.866</v>
      </c>
      <c r="I11" s="82">
        <f t="shared" si="0"/>
        <v>300696.223</v>
      </c>
      <c r="J11" s="90">
        <f t="shared" si="0"/>
        <v>23891.877</v>
      </c>
      <c r="K11" s="92">
        <f t="shared" si="0"/>
        <v>196411.88299999997</v>
      </c>
      <c r="L11" s="189">
        <f t="shared" si="1"/>
        <v>90073.79700000002</v>
      </c>
      <c r="M11" s="82">
        <f>M12+M17+M20+M25+M31+M37+M42+M60+M59+M74</f>
        <v>65430.164000000004</v>
      </c>
      <c r="N11" s="82">
        <f>N12+N17+N20+N25+N31+N37+N42+N60+N59+N74</f>
        <v>524.2470000000001</v>
      </c>
      <c r="O11" s="82">
        <f>O12+O17+O20+O25+O31+O37+O42+O60+O59+O74</f>
        <v>18683.955</v>
      </c>
      <c r="P11" s="82">
        <f>P12+P17+P20+P25+P31+P37+P42+P60+P59+P74</f>
        <v>2889.3990000000003</v>
      </c>
      <c r="Q11" s="91">
        <f>Q12+Q17+Q20+Q25+Q31+Q37+Q42+Q60+Q59+Q74</f>
        <v>2546.032</v>
      </c>
      <c r="R11" s="90">
        <f t="shared" si="2"/>
        <v>88136.035</v>
      </c>
      <c r="S11" s="82">
        <f>S12+S17+S20+S25+S31+S37+S42+S60+S59+S74</f>
        <v>52750.839</v>
      </c>
      <c r="T11" s="82">
        <f>T12+T17+T20+T25+T31+T37+T42+T60+T59+T74</f>
        <v>4665.416</v>
      </c>
      <c r="U11" s="82">
        <f>U12+U17+U20+U25+U31+U37+U42+U60+U59+U74</f>
        <v>4907.993</v>
      </c>
      <c r="V11" s="82">
        <f>V12+V17+V20+V25+V31+V37+V42+V60+V59+V74</f>
        <v>20445.487999999998</v>
      </c>
      <c r="W11" s="92">
        <f>W12+W17+W20+W25+W31+W37+W42+W60+W59+W74</f>
        <v>5366.299</v>
      </c>
      <c r="X11" s="189">
        <f t="shared" si="3"/>
        <v>107283.619</v>
      </c>
      <c r="Y11" s="82">
        <f>Y12+Y17+Y20+Y25+Y31+Y37+Y42+Y60+Y59+Y74</f>
        <v>85508.608</v>
      </c>
      <c r="Z11" s="82">
        <f>Z12+Z17+Z20+Z25+Z31+Z37+Z42+Z60+Z59+Z74</f>
        <v>7633.485000000001</v>
      </c>
      <c r="AA11" s="82">
        <f>AA12+AA17+AA20+AA25+AA31+AA37+AA42+AA60+AA59+AA74</f>
        <v>6031.129000000001</v>
      </c>
      <c r="AB11" s="82">
        <f>AB12+AB17+AB20+AB25+AB31+AB37+AB42+AB60+AB59+AB74</f>
        <v>556.99</v>
      </c>
      <c r="AC11" s="91">
        <f>AC12+AC17+AC20+AC25+AC31+AC37+AC42+AC60+AC59+AC74</f>
        <v>7553.407</v>
      </c>
      <c r="AD11" s="90">
        <f t="shared" si="4"/>
        <v>509295.418</v>
      </c>
      <c r="AE11" s="82">
        <f>AE12+AE17+AE20+AE25+AE31+AE37+AE42+AE60+AE59+AE74</f>
        <v>250328.51</v>
      </c>
      <c r="AF11" s="82">
        <f>AF12+AF17+AF20+AF25+AF31+AF37+AF42+AF60+AF59+AF74</f>
        <v>136726.88799999998</v>
      </c>
      <c r="AG11" s="82">
        <f>AG12+AG17+AG20+AG25+AG31+AG37+AG42+AG60+AG59+AG74</f>
        <v>59754.651</v>
      </c>
      <c r="AH11" s="82">
        <f>AH12+AH17+AH20+AH25+AH31+AH37+AH42+AH60+AH59+AH74</f>
        <v>0</v>
      </c>
      <c r="AI11" s="92">
        <f>AI12+AI17+AI20+AI25+AI31+AI37+AI42+AI60+AI59+AI74</f>
        <v>62485.369</v>
      </c>
      <c r="AJ11" s="189">
        <f t="shared" si="5"/>
        <v>542114.662</v>
      </c>
      <c r="AK11" s="82">
        <f>AK12+AK17+AK20+AK25+AK31+AK37+AK42+AK60+AK59+AK74</f>
        <v>226982.743</v>
      </c>
      <c r="AL11" s="82">
        <f>AL12+AL17+AL20+AL25+AL31+AL37+AL42+AL60+AL59+AL74</f>
        <v>169030.253</v>
      </c>
      <c r="AM11" s="82">
        <f>AM12+AM17+AM20+AM25+AM31+AM37+AM42+AM60+AM59+AM74</f>
        <v>79945</v>
      </c>
      <c r="AN11" s="82">
        <f>AN12+AN17+AN20+AN25+AN31+AN37+AN42+AN60+AN59+AN74</f>
        <v>0</v>
      </c>
      <c r="AO11" s="91">
        <f>AO12+AO17+AO20+AO25+AO31+AO37+AO42+AO60+AO59+AO74</f>
        <v>66156.666</v>
      </c>
      <c r="AP11" s="90">
        <f t="shared" si="6"/>
        <v>403854.54999999993</v>
      </c>
      <c r="AQ11" s="82">
        <f>AQ12+AQ17+AQ20+AQ25+AQ31+AQ37+AQ42+AQ60+AQ59+AQ74</f>
        <v>213354.53399999999</v>
      </c>
      <c r="AR11" s="82">
        <f>AR12+AR17+AR20+AR25+AR31+AR37+AR42+AR60+AR59+AR74</f>
        <v>99657.577</v>
      </c>
      <c r="AS11" s="82">
        <f>AS12+AS17+AS20+AS25+AS31+AS37+AS42+AS60+AS59+AS74</f>
        <v>68538.329</v>
      </c>
      <c r="AT11" s="82">
        <f>AT12+AT17+AT20+AT25+AT31+AT37+AT42+AT60+AT59+AT74</f>
        <v>0</v>
      </c>
      <c r="AU11" s="92">
        <f>AU12+AU17+AU20+AU25+AU31+AU37+AU42+AU60+AU59+AU74</f>
        <v>22304.11</v>
      </c>
      <c r="AV11" s="189">
        <f t="shared" si="7"/>
        <v>291095.382</v>
      </c>
      <c r="AW11" s="82">
        <f aca="true" t="shared" si="10" ref="AW11:BB11">AW12+AW17+AW20+AW25+AW31+AW37+AW42+AW60+AW59+AW74</f>
        <v>173610.21600000001</v>
      </c>
      <c r="AX11" s="82">
        <f t="shared" si="10"/>
        <v>24650</v>
      </c>
      <c r="AY11" s="82">
        <f t="shared" si="10"/>
        <v>62835.166</v>
      </c>
      <c r="AZ11" s="82">
        <f t="shared" si="10"/>
        <v>0</v>
      </c>
      <c r="BA11" s="91">
        <f t="shared" si="10"/>
        <v>30000</v>
      </c>
      <c r="BB11" s="198">
        <f t="shared" si="10"/>
        <v>224519.91999999998</v>
      </c>
      <c r="BC11" s="119"/>
    </row>
    <row r="12" spans="1:55" ht="30" customHeight="1" thickBot="1">
      <c r="A12" s="70"/>
      <c r="B12" s="70"/>
      <c r="C12" s="76">
        <v>1</v>
      </c>
      <c r="D12" s="431" t="s">
        <v>326</v>
      </c>
      <c r="E12" s="432"/>
      <c r="F12" s="175">
        <f t="shared" si="9"/>
        <v>784858.396</v>
      </c>
      <c r="G12" s="139">
        <f t="shared" si="0"/>
        <v>391597.592</v>
      </c>
      <c r="H12" s="140">
        <f t="shared" si="0"/>
        <v>93925.638</v>
      </c>
      <c r="I12" s="139">
        <f t="shared" si="0"/>
        <v>229335.166</v>
      </c>
      <c r="J12" s="139">
        <f t="shared" si="0"/>
        <v>0</v>
      </c>
      <c r="K12" s="182">
        <f t="shared" si="0"/>
        <v>70000</v>
      </c>
      <c r="L12" s="175">
        <f t="shared" si="1"/>
        <v>1566.6179999999997</v>
      </c>
      <c r="M12" s="140">
        <f>SUM(M13:M16)</f>
        <v>1493.1819999999998</v>
      </c>
      <c r="N12" s="140">
        <f>SUM(N13:N16)</f>
        <v>73.436</v>
      </c>
      <c r="O12" s="140">
        <f>SUM(O13:O16)</f>
        <v>0</v>
      </c>
      <c r="P12" s="140">
        <f>SUM(P13:P16)</f>
        <v>0</v>
      </c>
      <c r="Q12" s="141">
        <f>SUM(Q13:Q16)</f>
        <v>0</v>
      </c>
      <c r="R12" s="139">
        <f t="shared" si="2"/>
        <v>8121.939</v>
      </c>
      <c r="S12" s="140">
        <f>SUM(S13:S16)</f>
        <v>4347.5830000000005</v>
      </c>
      <c r="T12" s="140">
        <f>SUM(T13:T16)</f>
        <v>3774.356</v>
      </c>
      <c r="U12" s="140">
        <f>SUM(U13:U16)</f>
        <v>0</v>
      </c>
      <c r="V12" s="140">
        <f>SUM(V13:V16)</f>
        <v>0</v>
      </c>
      <c r="W12" s="182">
        <f>SUM(W13:W16)</f>
        <v>0</v>
      </c>
      <c r="X12" s="175">
        <f t="shared" si="3"/>
        <v>41454.318</v>
      </c>
      <c r="Y12" s="140">
        <f>SUM(Y13:Y16)</f>
        <v>39661.368</v>
      </c>
      <c r="Z12" s="140">
        <f>SUM(Z13:Z16)</f>
        <v>1792.9499999999998</v>
      </c>
      <c r="AA12" s="140">
        <f>SUM(AA13:AA16)</f>
        <v>0</v>
      </c>
      <c r="AB12" s="140">
        <f>SUM(AB13:AB16)</f>
        <v>0</v>
      </c>
      <c r="AC12" s="141">
        <f>SUM(AC13:AC16)</f>
        <v>0</v>
      </c>
      <c r="AD12" s="139">
        <f t="shared" si="4"/>
        <v>129653.475</v>
      </c>
      <c r="AE12" s="140">
        <f>SUM(AE13:AE16)</f>
        <v>72476.91100000001</v>
      </c>
      <c r="AF12" s="140">
        <f>SUM(AF13:AF16)</f>
        <v>10676.564</v>
      </c>
      <c r="AG12" s="140">
        <f>SUM(AG13:AG16)</f>
        <v>46500</v>
      </c>
      <c r="AH12" s="140">
        <f>SUM(AH13:AH16)</f>
        <v>0</v>
      </c>
      <c r="AI12" s="182">
        <f>SUM(AI13:AI16)</f>
        <v>0</v>
      </c>
      <c r="AJ12" s="175">
        <f t="shared" si="5"/>
        <v>161848.478</v>
      </c>
      <c r="AK12" s="140">
        <f>SUM(AK13:AK16)</f>
        <v>55949.239</v>
      </c>
      <c r="AL12" s="140">
        <f>SUM(AL13:AL16)</f>
        <v>25899.239</v>
      </c>
      <c r="AM12" s="140">
        <f>SUM(AM13:AM16)</f>
        <v>60000</v>
      </c>
      <c r="AN12" s="140">
        <f>SUM(AN13:AN16)</f>
        <v>0</v>
      </c>
      <c r="AO12" s="141">
        <f>SUM(AO13:AO16)</f>
        <v>20000</v>
      </c>
      <c r="AP12" s="139">
        <f t="shared" si="6"/>
        <v>205118.186</v>
      </c>
      <c r="AQ12" s="140">
        <f>SUM(AQ13:AQ16)</f>
        <v>98059.093</v>
      </c>
      <c r="AR12" s="140">
        <f>SUM(AR13:AR16)</f>
        <v>27059.093</v>
      </c>
      <c r="AS12" s="140">
        <f>SUM(AS13:AS16)</f>
        <v>60000</v>
      </c>
      <c r="AT12" s="140">
        <f>SUM(AT13:AT16)</f>
        <v>0</v>
      </c>
      <c r="AU12" s="182">
        <f>SUM(AU13:AU16)</f>
        <v>20000</v>
      </c>
      <c r="AV12" s="175">
        <f t="shared" si="7"/>
        <v>237095.382</v>
      </c>
      <c r="AW12" s="140">
        <f aca="true" t="shared" si="11" ref="AW12:BB12">SUM(AW13:AW16)</f>
        <v>119610.216</v>
      </c>
      <c r="AX12" s="140">
        <f t="shared" si="11"/>
        <v>24650</v>
      </c>
      <c r="AY12" s="140">
        <f t="shared" si="11"/>
        <v>62835.166</v>
      </c>
      <c r="AZ12" s="140">
        <f t="shared" si="11"/>
        <v>0</v>
      </c>
      <c r="BA12" s="141">
        <f t="shared" si="11"/>
        <v>30000</v>
      </c>
      <c r="BB12" s="205">
        <f t="shared" si="11"/>
        <v>0</v>
      </c>
      <c r="BC12" s="119"/>
    </row>
    <row r="13" spans="3:55" ht="75" hidden="1" outlineLevel="1">
      <c r="C13" s="63">
        <v>1</v>
      </c>
      <c r="D13" s="276" t="s">
        <v>293</v>
      </c>
      <c r="E13" s="277" t="s">
        <v>217</v>
      </c>
      <c r="F13" s="169">
        <f t="shared" si="9"/>
        <v>137858.396</v>
      </c>
      <c r="G13" s="8">
        <f t="shared" si="0"/>
        <v>68932.758</v>
      </c>
      <c r="H13" s="11">
        <f t="shared" si="0"/>
        <v>68925.638</v>
      </c>
      <c r="I13" s="22">
        <f t="shared" si="0"/>
        <v>0</v>
      </c>
      <c r="J13" s="16">
        <f t="shared" si="0"/>
        <v>0</v>
      </c>
      <c r="K13" s="26">
        <f t="shared" si="0"/>
        <v>0</v>
      </c>
      <c r="L13" s="278">
        <f t="shared" si="1"/>
        <v>7.12</v>
      </c>
      <c r="M13" s="279">
        <v>7.12</v>
      </c>
      <c r="N13" s="280"/>
      <c r="O13" s="280"/>
      <c r="P13" s="280"/>
      <c r="Q13" s="281"/>
      <c r="R13" s="282">
        <f>SUM(S13:W13)</f>
        <v>7548.712</v>
      </c>
      <c r="S13" s="279">
        <v>3774.356</v>
      </c>
      <c r="T13" s="280">
        <v>3774.356</v>
      </c>
      <c r="U13" s="280"/>
      <c r="V13" s="19"/>
      <c r="W13" s="283"/>
      <c r="X13" s="278">
        <f>SUM(Y13:AC13)</f>
        <v>2781.432</v>
      </c>
      <c r="Y13" s="279">
        <v>1390.716</v>
      </c>
      <c r="Z13" s="19">
        <v>1390.716</v>
      </c>
      <c r="AA13" s="19"/>
      <c r="AB13" s="280"/>
      <c r="AC13" s="281"/>
      <c r="AD13" s="282">
        <f>SUM(AE13:AI13)</f>
        <v>10000</v>
      </c>
      <c r="AE13" s="279">
        <v>5000</v>
      </c>
      <c r="AF13" s="280">
        <v>5000</v>
      </c>
      <c r="AG13" s="19"/>
      <c r="AH13" s="280"/>
      <c r="AI13" s="283"/>
      <c r="AJ13" s="190">
        <f>SUM(AK13:AO13)</f>
        <v>34102.946</v>
      </c>
      <c r="AK13" s="279">
        <v>17051.473</v>
      </c>
      <c r="AL13" s="19">
        <v>17051.473</v>
      </c>
      <c r="AM13" s="19"/>
      <c r="AN13" s="19"/>
      <c r="AO13" s="52"/>
      <c r="AP13" s="18">
        <f>SUM(AQ13:AU13)</f>
        <v>44118.186</v>
      </c>
      <c r="AQ13" s="279">
        <v>22059.093</v>
      </c>
      <c r="AR13" s="19">
        <v>22059.093</v>
      </c>
      <c r="AS13" s="19"/>
      <c r="AT13" s="19"/>
      <c r="AU13" s="30"/>
      <c r="AV13" s="190">
        <f>SUM(AW13:BA13)</f>
        <v>39300</v>
      </c>
      <c r="AW13" s="279">
        <v>19650</v>
      </c>
      <c r="AX13" s="19">
        <v>19650</v>
      </c>
      <c r="AY13" s="19"/>
      <c r="AZ13" s="19"/>
      <c r="BA13" s="52"/>
      <c r="BB13" s="202"/>
      <c r="BC13" s="119"/>
    </row>
    <row r="14" spans="3:55" ht="45" hidden="1" outlineLevel="1">
      <c r="C14" s="63">
        <v>2</v>
      </c>
      <c r="D14" s="59" t="s">
        <v>283</v>
      </c>
      <c r="E14" s="257" t="s">
        <v>217</v>
      </c>
      <c r="F14" s="171">
        <f t="shared" si="9"/>
        <v>247000</v>
      </c>
      <c r="G14" s="12">
        <f t="shared" si="0"/>
        <v>17664.834000000003</v>
      </c>
      <c r="H14" s="17">
        <f t="shared" si="0"/>
        <v>0</v>
      </c>
      <c r="I14" s="10">
        <f>O14+U14+AA14+AG14+AM14+AS14+AY14</f>
        <v>229335.166</v>
      </c>
      <c r="J14" s="14">
        <f>P14+V14+AB14+AH14+AN14+AT14+AZ14</f>
        <v>0</v>
      </c>
      <c r="K14" s="13">
        <f t="shared" si="0"/>
        <v>0</v>
      </c>
      <c r="L14" s="191">
        <f t="shared" si="1"/>
        <v>45.759</v>
      </c>
      <c r="M14" s="32">
        <v>45.759</v>
      </c>
      <c r="N14" s="35"/>
      <c r="O14" s="35"/>
      <c r="P14" s="35"/>
      <c r="Q14" s="37"/>
      <c r="R14" s="38">
        <f t="shared" si="2"/>
        <v>119.07400000000001</v>
      </c>
      <c r="S14" s="32">
        <f>53.517+65.557</f>
        <v>119.07400000000001</v>
      </c>
      <c r="T14" s="35"/>
      <c r="U14" s="35"/>
      <c r="V14" s="21"/>
      <c r="W14" s="36"/>
      <c r="X14" s="191">
        <f>SUM(Y14:AC14)</f>
        <v>299.654</v>
      </c>
      <c r="Y14" s="32">
        <v>299.654</v>
      </c>
      <c r="Z14" s="21"/>
      <c r="AA14" s="21"/>
      <c r="AB14" s="35"/>
      <c r="AC14" s="37"/>
      <c r="AD14" s="38">
        <f>SUM(AE14:AI14)</f>
        <v>63700.347</v>
      </c>
      <c r="AE14" s="32">
        <v>17200.347</v>
      </c>
      <c r="AF14" s="35"/>
      <c r="AG14" s="21">
        <f>60000-13500</f>
        <v>46500</v>
      </c>
      <c r="AH14" s="35">
        <v>0</v>
      </c>
      <c r="AI14" s="36"/>
      <c r="AJ14" s="179">
        <f>SUM(AK14:AO14)</f>
        <v>60000</v>
      </c>
      <c r="AK14" s="32"/>
      <c r="AL14" s="21"/>
      <c r="AM14" s="21">
        <v>60000</v>
      </c>
      <c r="AN14" s="21">
        <v>0</v>
      </c>
      <c r="AO14" s="53"/>
      <c r="AP14" s="15">
        <f>SUM(AQ14:AU14)</f>
        <v>60000</v>
      </c>
      <c r="AQ14" s="32"/>
      <c r="AR14" s="21"/>
      <c r="AS14" s="21">
        <v>60000</v>
      </c>
      <c r="AT14" s="21">
        <v>0</v>
      </c>
      <c r="AU14" s="27"/>
      <c r="AV14" s="179">
        <f>SUM(AW14:BA14)</f>
        <v>62835.166</v>
      </c>
      <c r="AW14" s="32"/>
      <c r="AX14" s="21"/>
      <c r="AY14" s="21">
        <v>62835.166</v>
      </c>
      <c r="AZ14" s="21"/>
      <c r="BA14" s="53"/>
      <c r="BB14" s="203"/>
      <c r="BC14" s="119"/>
    </row>
    <row r="15" spans="3:55" ht="60" hidden="1" outlineLevel="1">
      <c r="C15" s="63">
        <v>3</v>
      </c>
      <c r="D15" s="59" t="s">
        <v>354</v>
      </c>
      <c r="E15" s="257" t="s">
        <v>217</v>
      </c>
      <c r="F15" s="171">
        <f t="shared" si="9"/>
        <v>350000</v>
      </c>
      <c r="G15" s="12">
        <f t="shared" si="0"/>
        <v>280000</v>
      </c>
      <c r="H15" s="17">
        <f t="shared" si="0"/>
        <v>0</v>
      </c>
      <c r="I15" s="10">
        <f t="shared" si="0"/>
        <v>0</v>
      </c>
      <c r="J15" s="14">
        <f t="shared" si="0"/>
        <v>0</v>
      </c>
      <c r="K15" s="13">
        <f t="shared" si="0"/>
        <v>70000</v>
      </c>
      <c r="L15" s="191">
        <f t="shared" si="1"/>
        <v>1366.867</v>
      </c>
      <c r="M15" s="32">
        <v>1366.867</v>
      </c>
      <c r="N15" s="35"/>
      <c r="O15" s="35"/>
      <c r="P15" s="35"/>
      <c r="Q15" s="37"/>
      <c r="R15" s="38">
        <f t="shared" si="2"/>
        <v>454.153</v>
      </c>
      <c r="S15" s="32">
        <v>454.153</v>
      </c>
      <c r="T15" s="35"/>
      <c r="U15" s="35"/>
      <c r="V15" s="21"/>
      <c r="W15" s="36"/>
      <c r="X15" s="191">
        <f t="shared" si="3"/>
        <v>37568.764</v>
      </c>
      <c r="Y15" s="32">
        <v>37568.764</v>
      </c>
      <c r="Z15" s="21"/>
      <c r="AA15" s="21"/>
      <c r="AB15" s="35"/>
      <c r="AC15" s="37"/>
      <c r="AD15" s="38">
        <f t="shared" si="4"/>
        <v>44600</v>
      </c>
      <c r="AE15" s="32">
        <v>44600</v>
      </c>
      <c r="AF15" s="35"/>
      <c r="AG15" s="21"/>
      <c r="AH15" s="35"/>
      <c r="AI15" s="36"/>
      <c r="AJ15" s="179">
        <f t="shared" si="5"/>
        <v>50050</v>
      </c>
      <c r="AK15" s="32">
        <v>30050</v>
      </c>
      <c r="AL15" s="21"/>
      <c r="AM15" s="21"/>
      <c r="AN15" s="21"/>
      <c r="AO15" s="53">
        <v>20000</v>
      </c>
      <c r="AP15" s="15">
        <f t="shared" si="6"/>
        <v>91000</v>
      </c>
      <c r="AQ15" s="32">
        <v>71000</v>
      </c>
      <c r="AR15" s="21"/>
      <c r="AS15" s="21"/>
      <c r="AT15" s="21"/>
      <c r="AU15" s="27">
        <v>20000</v>
      </c>
      <c r="AV15" s="179">
        <f t="shared" si="7"/>
        <v>124960.216</v>
      </c>
      <c r="AW15" s="32">
        <v>94960.216</v>
      </c>
      <c r="AX15" s="21"/>
      <c r="AY15" s="21"/>
      <c r="AZ15" s="21"/>
      <c r="BA15" s="53">
        <v>30000</v>
      </c>
      <c r="BB15" s="203"/>
      <c r="BC15" s="119"/>
    </row>
    <row r="16" spans="3:55" ht="90.75" hidden="1" outlineLevel="1" thickBot="1">
      <c r="C16" s="63">
        <v>4</v>
      </c>
      <c r="D16" s="59" t="s">
        <v>263</v>
      </c>
      <c r="E16" s="257" t="s">
        <v>217</v>
      </c>
      <c r="F16" s="171">
        <f t="shared" si="9"/>
        <v>50000</v>
      </c>
      <c r="G16" s="12">
        <f t="shared" si="0"/>
        <v>25000</v>
      </c>
      <c r="H16" s="17">
        <f t="shared" si="0"/>
        <v>25000</v>
      </c>
      <c r="I16" s="10">
        <f t="shared" si="0"/>
        <v>0</v>
      </c>
      <c r="J16" s="14">
        <f t="shared" si="0"/>
        <v>0</v>
      </c>
      <c r="K16" s="13">
        <f t="shared" si="0"/>
        <v>0</v>
      </c>
      <c r="L16" s="191">
        <f t="shared" si="1"/>
        <v>146.872</v>
      </c>
      <c r="M16" s="32">
        <v>73.436</v>
      </c>
      <c r="N16" s="35">
        <v>73.436</v>
      </c>
      <c r="O16" s="35"/>
      <c r="P16" s="35"/>
      <c r="Q16" s="37"/>
      <c r="R16" s="38">
        <f t="shared" si="2"/>
        <v>0</v>
      </c>
      <c r="S16" s="32"/>
      <c r="T16" s="35"/>
      <c r="U16" s="35"/>
      <c r="V16" s="21"/>
      <c r="W16" s="36"/>
      <c r="X16" s="191">
        <f t="shared" si="3"/>
        <v>804.468</v>
      </c>
      <c r="Y16" s="32">
        <v>402.234</v>
      </c>
      <c r="Z16" s="21">
        <v>402.234</v>
      </c>
      <c r="AA16" s="21"/>
      <c r="AB16" s="35"/>
      <c r="AC16" s="37"/>
      <c r="AD16" s="38">
        <f t="shared" si="4"/>
        <v>11353.128</v>
      </c>
      <c r="AE16" s="32">
        <v>5676.564</v>
      </c>
      <c r="AF16" s="35">
        <v>5676.564</v>
      </c>
      <c r="AG16" s="21"/>
      <c r="AH16" s="35"/>
      <c r="AI16" s="36"/>
      <c r="AJ16" s="179">
        <f t="shared" si="5"/>
        <v>17695.532</v>
      </c>
      <c r="AK16" s="32">
        <v>8847.766</v>
      </c>
      <c r="AL16" s="21">
        <v>8847.766</v>
      </c>
      <c r="AM16" s="21"/>
      <c r="AN16" s="21"/>
      <c r="AO16" s="53"/>
      <c r="AP16" s="15">
        <f t="shared" si="6"/>
        <v>10000</v>
      </c>
      <c r="AQ16" s="32">
        <v>5000</v>
      </c>
      <c r="AR16" s="21">
        <v>5000</v>
      </c>
      <c r="AS16" s="21"/>
      <c r="AT16" s="21"/>
      <c r="AU16" s="27"/>
      <c r="AV16" s="179">
        <f t="shared" si="7"/>
        <v>10000</v>
      </c>
      <c r="AW16" s="32">
        <v>5000</v>
      </c>
      <c r="AX16" s="21">
        <v>5000</v>
      </c>
      <c r="AY16" s="21"/>
      <c r="AZ16" s="21"/>
      <c r="BA16" s="53"/>
      <c r="BB16" s="203"/>
      <c r="BC16" s="119"/>
    </row>
    <row r="17" spans="1:55" ht="30" customHeight="1" collapsed="1" thickBot="1">
      <c r="A17" s="70"/>
      <c r="B17" s="70"/>
      <c r="C17" s="65">
        <v>2</v>
      </c>
      <c r="D17" s="431" t="s">
        <v>327</v>
      </c>
      <c r="E17" s="432"/>
      <c r="F17" s="170">
        <f aca="true" t="shared" si="12" ref="F17:K21">L17+R17+X17+AD17+AJ17+AP17+AV17</f>
        <v>95000</v>
      </c>
      <c r="G17" s="66">
        <f t="shared" si="12"/>
        <v>40200</v>
      </c>
      <c r="H17" s="66">
        <f t="shared" si="12"/>
        <v>45000</v>
      </c>
      <c r="I17" s="66">
        <f t="shared" si="12"/>
        <v>0</v>
      </c>
      <c r="J17" s="66">
        <f t="shared" si="12"/>
        <v>0</v>
      </c>
      <c r="K17" s="69">
        <f t="shared" si="12"/>
        <v>9800</v>
      </c>
      <c r="L17" s="170">
        <f t="shared" si="1"/>
        <v>0</v>
      </c>
      <c r="M17" s="66">
        <f>SUM(M18:M19)</f>
        <v>0</v>
      </c>
      <c r="N17" s="66">
        <f>SUM(N18:N19)</f>
        <v>0</v>
      </c>
      <c r="O17" s="66">
        <f>SUM(O18:O19)</f>
        <v>0</v>
      </c>
      <c r="P17" s="66">
        <f>SUM(P18:P19)</f>
        <v>0</v>
      </c>
      <c r="Q17" s="67">
        <f>SUM(Q18:Q19)</f>
        <v>0</v>
      </c>
      <c r="R17" s="68">
        <f t="shared" si="2"/>
        <v>791.78</v>
      </c>
      <c r="S17" s="66">
        <f>SUM(S18:S19)</f>
        <v>0</v>
      </c>
      <c r="T17" s="66">
        <f>SUM(T18:T19)</f>
        <v>395.89</v>
      </c>
      <c r="U17" s="66">
        <f>SUM(U18:U19)</f>
        <v>0</v>
      </c>
      <c r="V17" s="66">
        <f>SUM(V18:V19)</f>
        <v>0</v>
      </c>
      <c r="W17" s="69">
        <f>SUM(W18:W19)</f>
        <v>395.89</v>
      </c>
      <c r="X17" s="170">
        <f t="shared" si="3"/>
        <v>325.27</v>
      </c>
      <c r="Y17" s="66">
        <f>SUM(Y18:Y19)</f>
        <v>260</v>
      </c>
      <c r="Z17" s="66">
        <f>SUM(Z18:Z19)</f>
        <v>32.635</v>
      </c>
      <c r="AA17" s="66">
        <f>SUM(AA18:AA19)</f>
        <v>0</v>
      </c>
      <c r="AB17" s="66">
        <f>SUM(AB18:AB19)</f>
        <v>0</v>
      </c>
      <c r="AC17" s="67">
        <f>SUM(AC18:AC19)</f>
        <v>32.635</v>
      </c>
      <c r="AD17" s="68">
        <f t="shared" si="4"/>
        <v>30100</v>
      </c>
      <c r="AE17" s="66">
        <f>SUM(AE18:AE19)</f>
        <v>14400</v>
      </c>
      <c r="AF17" s="66">
        <f>SUM(AF18:AF19)</f>
        <v>13300</v>
      </c>
      <c r="AG17" s="66">
        <f>SUM(AG18:AG19)</f>
        <v>0</v>
      </c>
      <c r="AH17" s="66">
        <f>SUM(AH18:AH19)</f>
        <v>0</v>
      </c>
      <c r="AI17" s="69">
        <f>SUM(AI18:AI19)</f>
        <v>2400</v>
      </c>
      <c r="AJ17" s="170">
        <f t="shared" si="5"/>
        <v>32174.729999999996</v>
      </c>
      <c r="AK17" s="66">
        <f>SUM(AK18:AK19)</f>
        <v>12040</v>
      </c>
      <c r="AL17" s="66">
        <f>SUM(AL18:AL19)</f>
        <v>15467.365</v>
      </c>
      <c r="AM17" s="66">
        <f>SUM(AM18:AM19)</f>
        <v>0</v>
      </c>
      <c r="AN17" s="66">
        <f>SUM(AN18:AN19)</f>
        <v>0</v>
      </c>
      <c r="AO17" s="67">
        <f>SUM(AO18:AO19)</f>
        <v>4667.365</v>
      </c>
      <c r="AP17" s="68">
        <f t="shared" si="6"/>
        <v>31608.22</v>
      </c>
      <c r="AQ17" s="66">
        <f>SUM(AQ18:AQ19)</f>
        <v>13500</v>
      </c>
      <c r="AR17" s="66">
        <f>SUM(AR18:AR19)</f>
        <v>15804.11</v>
      </c>
      <c r="AS17" s="66">
        <f>SUM(AS18:AS19)</f>
        <v>0</v>
      </c>
      <c r="AT17" s="66">
        <f>SUM(AT18:AT19)</f>
        <v>0</v>
      </c>
      <c r="AU17" s="69">
        <f>SUM(AU18:AU19)</f>
        <v>2304.11</v>
      </c>
      <c r="AV17" s="170">
        <f t="shared" si="7"/>
        <v>0</v>
      </c>
      <c r="AW17" s="66">
        <f aca="true" t="shared" si="13" ref="AW17:BB17">SUM(AW18:AW19)</f>
        <v>0</v>
      </c>
      <c r="AX17" s="66">
        <f t="shared" si="13"/>
        <v>0</v>
      </c>
      <c r="AY17" s="66">
        <f t="shared" si="13"/>
        <v>0</v>
      </c>
      <c r="AZ17" s="66">
        <f t="shared" si="13"/>
        <v>0</v>
      </c>
      <c r="BA17" s="67">
        <f t="shared" si="13"/>
        <v>0</v>
      </c>
      <c r="BB17" s="199">
        <f t="shared" si="13"/>
        <v>0</v>
      </c>
      <c r="BC17" s="119"/>
    </row>
    <row r="18" spans="3:55" ht="45" hidden="1" outlineLevel="1">
      <c r="C18" s="63">
        <v>1</v>
      </c>
      <c r="D18" s="59" t="s">
        <v>284</v>
      </c>
      <c r="E18" s="257" t="s">
        <v>217</v>
      </c>
      <c r="F18" s="171">
        <f t="shared" si="12"/>
        <v>90000</v>
      </c>
      <c r="G18" s="12">
        <f t="shared" si="12"/>
        <v>35200</v>
      </c>
      <c r="H18" s="17">
        <f t="shared" si="12"/>
        <v>45000</v>
      </c>
      <c r="I18" s="10">
        <f t="shared" si="12"/>
        <v>0</v>
      </c>
      <c r="J18" s="14">
        <f t="shared" si="12"/>
        <v>0</v>
      </c>
      <c r="K18" s="13">
        <f t="shared" si="12"/>
        <v>9800</v>
      </c>
      <c r="L18" s="191">
        <f t="shared" si="1"/>
        <v>0</v>
      </c>
      <c r="M18" s="32"/>
      <c r="N18" s="35"/>
      <c r="O18" s="35"/>
      <c r="P18" s="35"/>
      <c r="Q18" s="37"/>
      <c r="R18" s="38">
        <f t="shared" si="2"/>
        <v>791.78</v>
      </c>
      <c r="S18" s="32"/>
      <c r="T18" s="35">
        <v>395.89</v>
      </c>
      <c r="U18" s="35"/>
      <c r="V18" s="21"/>
      <c r="W18" s="36">
        <v>395.89</v>
      </c>
      <c r="X18" s="191">
        <f t="shared" si="3"/>
        <v>65.27</v>
      </c>
      <c r="Y18" s="32"/>
      <c r="Z18" s="21">
        <v>32.635</v>
      </c>
      <c r="AA18" s="21"/>
      <c r="AB18" s="35"/>
      <c r="AC18" s="37">
        <v>32.635</v>
      </c>
      <c r="AD18" s="38">
        <f t="shared" si="4"/>
        <v>26600</v>
      </c>
      <c r="AE18" s="32">
        <v>10900</v>
      </c>
      <c r="AF18" s="35">
        <v>13300</v>
      </c>
      <c r="AG18" s="21"/>
      <c r="AH18" s="35"/>
      <c r="AI18" s="36">
        <v>2400</v>
      </c>
      <c r="AJ18" s="179">
        <f t="shared" si="5"/>
        <v>30934.729999999996</v>
      </c>
      <c r="AK18" s="32">
        <v>10800</v>
      </c>
      <c r="AL18" s="21">
        <v>15467.365</v>
      </c>
      <c r="AM18" s="21"/>
      <c r="AN18" s="21"/>
      <c r="AO18" s="53">
        <v>4667.365</v>
      </c>
      <c r="AP18" s="15">
        <f t="shared" si="6"/>
        <v>31608.22</v>
      </c>
      <c r="AQ18" s="32">
        <v>13500</v>
      </c>
      <c r="AR18" s="21">
        <v>15804.11</v>
      </c>
      <c r="AS18" s="21"/>
      <c r="AT18" s="21"/>
      <c r="AU18" s="27">
        <v>2304.11</v>
      </c>
      <c r="AV18" s="179">
        <f t="shared" si="7"/>
        <v>0</v>
      </c>
      <c r="AW18" s="32"/>
      <c r="AX18" s="21"/>
      <c r="AY18" s="21"/>
      <c r="AZ18" s="21"/>
      <c r="BA18" s="53"/>
      <c r="BB18" s="203"/>
      <c r="BC18" s="119"/>
    </row>
    <row r="19" spans="3:55" ht="30.75" hidden="1" outlineLevel="1" thickBot="1">
      <c r="C19" s="63">
        <v>2</v>
      </c>
      <c r="D19" s="59" t="s">
        <v>285</v>
      </c>
      <c r="E19" s="257" t="s">
        <v>217</v>
      </c>
      <c r="F19" s="171">
        <f t="shared" si="12"/>
        <v>5000</v>
      </c>
      <c r="G19" s="12">
        <f t="shared" si="12"/>
        <v>5000</v>
      </c>
      <c r="H19" s="17">
        <f t="shared" si="12"/>
        <v>0</v>
      </c>
      <c r="I19" s="10">
        <f t="shared" si="12"/>
        <v>0</v>
      </c>
      <c r="J19" s="14">
        <f t="shared" si="12"/>
        <v>0</v>
      </c>
      <c r="K19" s="13">
        <f t="shared" si="12"/>
        <v>0</v>
      </c>
      <c r="L19" s="191">
        <f t="shared" si="1"/>
        <v>0</v>
      </c>
      <c r="M19" s="32"/>
      <c r="N19" s="35"/>
      <c r="O19" s="35"/>
      <c r="P19" s="35"/>
      <c r="Q19" s="37"/>
      <c r="R19" s="38">
        <f t="shared" si="2"/>
        <v>0</v>
      </c>
      <c r="S19" s="32"/>
      <c r="T19" s="35"/>
      <c r="U19" s="35"/>
      <c r="V19" s="21"/>
      <c r="W19" s="36"/>
      <c r="X19" s="191">
        <f t="shared" si="3"/>
        <v>260</v>
      </c>
      <c r="Y19" s="32">
        <v>260</v>
      </c>
      <c r="Z19" s="21"/>
      <c r="AA19" s="21"/>
      <c r="AB19" s="35"/>
      <c r="AC19" s="37"/>
      <c r="AD19" s="38">
        <f t="shared" si="4"/>
        <v>3500</v>
      </c>
      <c r="AE19" s="32">
        <v>3500</v>
      </c>
      <c r="AF19" s="35"/>
      <c r="AG19" s="21"/>
      <c r="AH19" s="35"/>
      <c r="AI19" s="36"/>
      <c r="AJ19" s="179">
        <f t="shared" si="5"/>
        <v>1240</v>
      </c>
      <c r="AK19" s="32">
        <v>1240</v>
      </c>
      <c r="AL19" s="21"/>
      <c r="AM19" s="21"/>
      <c r="AN19" s="21"/>
      <c r="AO19" s="53"/>
      <c r="AP19" s="15">
        <f t="shared" si="6"/>
        <v>0</v>
      </c>
      <c r="AQ19" s="32"/>
      <c r="AR19" s="21"/>
      <c r="AS19" s="21"/>
      <c r="AT19" s="21"/>
      <c r="AU19" s="27"/>
      <c r="AV19" s="179">
        <f t="shared" si="7"/>
        <v>0</v>
      </c>
      <c r="AW19" s="32"/>
      <c r="AX19" s="21"/>
      <c r="AY19" s="21"/>
      <c r="AZ19" s="21"/>
      <c r="BA19" s="53"/>
      <c r="BB19" s="203"/>
      <c r="BC19" s="119"/>
    </row>
    <row r="20" spans="1:55" ht="30" customHeight="1" collapsed="1" thickBot="1">
      <c r="A20" s="70"/>
      <c r="B20" s="70"/>
      <c r="C20" s="65">
        <v>3</v>
      </c>
      <c r="D20" s="431" t="s">
        <v>309</v>
      </c>
      <c r="E20" s="432"/>
      <c r="F20" s="170">
        <f t="shared" si="12"/>
        <v>142295.091</v>
      </c>
      <c r="G20" s="66">
        <f t="shared" si="12"/>
        <v>99249.07499999998</v>
      </c>
      <c r="H20" s="66">
        <f t="shared" si="12"/>
        <v>43046.015999999996</v>
      </c>
      <c r="I20" s="66">
        <f t="shared" si="12"/>
        <v>0</v>
      </c>
      <c r="J20" s="66">
        <f t="shared" si="12"/>
        <v>0</v>
      </c>
      <c r="K20" s="69">
        <f t="shared" si="12"/>
        <v>0</v>
      </c>
      <c r="L20" s="170">
        <f t="shared" si="1"/>
        <v>534.522</v>
      </c>
      <c r="M20" s="66">
        <f>SUM(M21:M24)</f>
        <v>217.261</v>
      </c>
      <c r="N20" s="66">
        <f>SUM(N21:N24)</f>
        <v>317.261</v>
      </c>
      <c r="O20" s="66">
        <f>SUM(O21:O24)</f>
        <v>0</v>
      </c>
      <c r="P20" s="66">
        <f>SUM(P21:P24)</f>
        <v>0</v>
      </c>
      <c r="Q20" s="67">
        <f>SUM(Q21:Q24)</f>
        <v>0</v>
      </c>
      <c r="R20" s="68">
        <f t="shared" si="2"/>
        <v>0</v>
      </c>
      <c r="S20" s="66">
        <f>SUM(S21:S24)</f>
        <v>0</v>
      </c>
      <c r="T20" s="66">
        <f>SUM(T21:T24)</f>
        <v>0</v>
      </c>
      <c r="U20" s="66">
        <f>SUM(U21:U24)</f>
        <v>0</v>
      </c>
      <c r="V20" s="66">
        <f>SUM(V21:V24)</f>
        <v>0</v>
      </c>
      <c r="W20" s="69">
        <f>SUM(W21:W24)</f>
        <v>0</v>
      </c>
      <c r="X20" s="170">
        <f t="shared" si="3"/>
        <v>3350.7960000000003</v>
      </c>
      <c r="Y20" s="66">
        <f>SUM(Y21:Y24)</f>
        <v>3311.367</v>
      </c>
      <c r="Z20" s="66">
        <f>SUM(Z21:Z24)</f>
        <v>39.429</v>
      </c>
      <c r="AA20" s="66">
        <f>SUM(AA21:AA24)</f>
        <v>0</v>
      </c>
      <c r="AB20" s="66">
        <f>SUM(AB21:AB24)</f>
        <v>0</v>
      </c>
      <c r="AC20" s="67">
        <f>SUM(AC21:AC24)</f>
        <v>0</v>
      </c>
      <c r="AD20" s="68">
        <f t="shared" si="4"/>
        <v>78421.14199999999</v>
      </c>
      <c r="AE20" s="66">
        <f>SUM(AE21:AE24)</f>
        <v>48960.570999999996</v>
      </c>
      <c r="AF20" s="66">
        <f>SUM(AF21:AF24)</f>
        <v>29460.571</v>
      </c>
      <c r="AG20" s="66">
        <f>SUM(AG21:AG24)</f>
        <v>0</v>
      </c>
      <c r="AH20" s="66">
        <f>SUM(AH21:AH24)</f>
        <v>0</v>
      </c>
      <c r="AI20" s="69">
        <f>SUM(AI21:AI24)</f>
        <v>0</v>
      </c>
      <c r="AJ20" s="170">
        <f t="shared" si="5"/>
        <v>37988.630999999994</v>
      </c>
      <c r="AK20" s="66">
        <f>SUM(AK21:AK24)</f>
        <v>24759.875999999997</v>
      </c>
      <c r="AL20" s="66">
        <f>SUM(AL21:AL24)</f>
        <v>13228.755</v>
      </c>
      <c r="AM20" s="66">
        <f>SUM(AM21:AM24)</f>
        <v>0</v>
      </c>
      <c r="AN20" s="66">
        <f>SUM(AN21:AN24)</f>
        <v>0</v>
      </c>
      <c r="AO20" s="67">
        <f>SUM(AO21:AO24)</f>
        <v>0</v>
      </c>
      <c r="AP20" s="68">
        <f t="shared" si="6"/>
        <v>11000</v>
      </c>
      <c r="AQ20" s="66">
        <f>SUM(AQ21:AQ24)</f>
        <v>11000</v>
      </c>
      <c r="AR20" s="66">
        <f>SUM(AR21:AR24)</f>
        <v>0</v>
      </c>
      <c r="AS20" s="66">
        <f>SUM(AS21:AS24)</f>
        <v>0</v>
      </c>
      <c r="AT20" s="66">
        <f>SUM(AT21:AT24)</f>
        <v>0</v>
      </c>
      <c r="AU20" s="69">
        <f>SUM(AU21:AU24)</f>
        <v>0</v>
      </c>
      <c r="AV20" s="170">
        <f t="shared" si="7"/>
        <v>11000</v>
      </c>
      <c r="AW20" s="66">
        <f aca="true" t="shared" si="14" ref="AW20:BB20">SUM(AW21:AW24)</f>
        <v>11000</v>
      </c>
      <c r="AX20" s="66">
        <f t="shared" si="14"/>
        <v>0</v>
      </c>
      <c r="AY20" s="66">
        <f t="shared" si="14"/>
        <v>0</v>
      </c>
      <c r="AZ20" s="66">
        <f t="shared" si="14"/>
        <v>0</v>
      </c>
      <c r="BA20" s="67">
        <f t="shared" si="14"/>
        <v>0</v>
      </c>
      <c r="BB20" s="199">
        <f t="shared" si="14"/>
        <v>46968.879</v>
      </c>
      <c r="BC20" s="119"/>
    </row>
    <row r="21" spans="3:55" ht="45" hidden="1" outlineLevel="1">
      <c r="C21" s="63">
        <v>1</v>
      </c>
      <c r="D21" s="59" t="s">
        <v>113</v>
      </c>
      <c r="E21" s="257" t="s">
        <v>217</v>
      </c>
      <c r="F21" s="171">
        <f t="shared" si="12"/>
        <v>86263.97</v>
      </c>
      <c r="G21" s="12">
        <f t="shared" si="12"/>
        <v>43217.954</v>
      </c>
      <c r="H21" s="17">
        <f t="shared" si="12"/>
        <v>43046.015999999996</v>
      </c>
      <c r="I21" s="10">
        <f t="shared" si="12"/>
        <v>0</v>
      </c>
      <c r="J21" s="14">
        <f t="shared" si="12"/>
        <v>0</v>
      </c>
      <c r="K21" s="13">
        <f t="shared" si="12"/>
        <v>0</v>
      </c>
      <c r="L21" s="191">
        <f t="shared" si="1"/>
        <v>534.522</v>
      </c>
      <c r="M21" s="32">
        <v>217.261</v>
      </c>
      <c r="N21" s="35">
        <v>317.261</v>
      </c>
      <c r="O21" s="35"/>
      <c r="P21" s="35"/>
      <c r="Q21" s="37"/>
      <c r="R21" s="38">
        <f t="shared" si="2"/>
        <v>0</v>
      </c>
      <c r="S21" s="32">
        <v>0</v>
      </c>
      <c r="T21" s="35">
        <v>0</v>
      </c>
      <c r="U21" s="35"/>
      <c r="V21" s="21"/>
      <c r="W21" s="36"/>
      <c r="X21" s="191">
        <f t="shared" si="3"/>
        <v>350.79600000000005</v>
      </c>
      <c r="Y21" s="32">
        <v>311.367</v>
      </c>
      <c r="Z21" s="21">
        <v>39.429</v>
      </c>
      <c r="AA21" s="21"/>
      <c r="AB21" s="35"/>
      <c r="AC21" s="37"/>
      <c r="AD21" s="38">
        <f t="shared" si="4"/>
        <v>58921.142</v>
      </c>
      <c r="AE21" s="32">
        <v>29460.571</v>
      </c>
      <c r="AF21" s="35">
        <v>29460.571</v>
      </c>
      <c r="AG21" s="21"/>
      <c r="AH21" s="35"/>
      <c r="AI21" s="36"/>
      <c r="AJ21" s="179">
        <f t="shared" si="5"/>
        <v>26457.51</v>
      </c>
      <c r="AK21" s="32">
        <v>13228.755</v>
      </c>
      <c r="AL21" s="21">
        <v>13228.755</v>
      </c>
      <c r="AM21" s="21"/>
      <c r="AN21" s="21"/>
      <c r="AO21" s="53"/>
      <c r="AP21" s="15">
        <f t="shared" si="6"/>
        <v>0</v>
      </c>
      <c r="AQ21" s="32"/>
      <c r="AR21" s="21"/>
      <c r="AS21" s="21"/>
      <c r="AT21" s="21"/>
      <c r="AU21" s="27"/>
      <c r="AV21" s="179">
        <f t="shared" si="7"/>
        <v>0</v>
      </c>
      <c r="AW21" s="32"/>
      <c r="AX21" s="21"/>
      <c r="AY21" s="21"/>
      <c r="AZ21" s="21"/>
      <c r="BA21" s="53"/>
      <c r="BB21" s="203"/>
      <c r="BC21" s="119"/>
    </row>
    <row r="22" spans="3:55" ht="45" hidden="1" outlineLevel="1">
      <c r="C22" s="63">
        <v>2</v>
      </c>
      <c r="D22" s="59" t="s">
        <v>286</v>
      </c>
      <c r="E22" s="257" t="s">
        <v>217</v>
      </c>
      <c r="F22" s="171">
        <f aca="true" t="shared" si="15" ref="F22:K23">L22+R22+X22+AD22+AJ22+AP22+AV22</f>
        <v>40000</v>
      </c>
      <c r="G22" s="12">
        <f t="shared" si="15"/>
        <v>40000</v>
      </c>
      <c r="H22" s="17">
        <f t="shared" si="15"/>
        <v>0</v>
      </c>
      <c r="I22" s="10">
        <f t="shared" si="15"/>
        <v>0</v>
      </c>
      <c r="J22" s="14">
        <f t="shared" si="15"/>
        <v>0</v>
      </c>
      <c r="K22" s="13">
        <f t="shared" si="15"/>
        <v>0</v>
      </c>
      <c r="L22" s="191">
        <f t="shared" si="1"/>
        <v>0</v>
      </c>
      <c r="M22" s="32"/>
      <c r="N22" s="35"/>
      <c r="O22" s="35"/>
      <c r="P22" s="35"/>
      <c r="Q22" s="37"/>
      <c r="R22" s="38">
        <f t="shared" si="2"/>
        <v>0</v>
      </c>
      <c r="S22" s="32"/>
      <c r="T22" s="35"/>
      <c r="U22" s="35"/>
      <c r="V22" s="21"/>
      <c r="W22" s="36"/>
      <c r="X22" s="191">
        <f t="shared" si="3"/>
        <v>3000</v>
      </c>
      <c r="Y22" s="32">
        <v>3000</v>
      </c>
      <c r="Z22" s="21"/>
      <c r="AA22" s="21"/>
      <c r="AB22" s="35"/>
      <c r="AC22" s="37"/>
      <c r="AD22" s="38">
        <f t="shared" si="4"/>
        <v>9000</v>
      </c>
      <c r="AE22" s="32">
        <v>9000</v>
      </c>
      <c r="AF22" s="35"/>
      <c r="AG22" s="21"/>
      <c r="AH22" s="35"/>
      <c r="AI22" s="36"/>
      <c r="AJ22" s="179">
        <f t="shared" si="5"/>
        <v>8000</v>
      </c>
      <c r="AK22" s="32">
        <v>8000</v>
      </c>
      <c r="AL22" s="21"/>
      <c r="AM22" s="21"/>
      <c r="AN22" s="21"/>
      <c r="AO22" s="53"/>
      <c r="AP22" s="15">
        <f t="shared" si="6"/>
        <v>10000</v>
      </c>
      <c r="AQ22" s="32">
        <v>10000</v>
      </c>
      <c r="AR22" s="21"/>
      <c r="AS22" s="21"/>
      <c r="AT22" s="21"/>
      <c r="AU22" s="27"/>
      <c r="AV22" s="179">
        <f t="shared" si="7"/>
        <v>10000</v>
      </c>
      <c r="AW22" s="32">
        <v>10000</v>
      </c>
      <c r="AX22" s="21"/>
      <c r="AY22" s="21"/>
      <c r="AZ22" s="21"/>
      <c r="BA22" s="53"/>
      <c r="BB22" s="203"/>
      <c r="BC22" s="119"/>
    </row>
    <row r="23" spans="3:55" ht="60" hidden="1" outlineLevel="1">
      <c r="C23" s="63">
        <v>3</v>
      </c>
      <c r="D23" s="59" t="s">
        <v>287</v>
      </c>
      <c r="E23" s="257" t="s">
        <v>217</v>
      </c>
      <c r="F23" s="171">
        <f t="shared" si="15"/>
        <v>13031.121</v>
      </c>
      <c r="G23" s="12">
        <f t="shared" si="15"/>
        <v>13031.121</v>
      </c>
      <c r="H23" s="17">
        <f t="shared" si="15"/>
        <v>0</v>
      </c>
      <c r="I23" s="10">
        <f t="shared" si="15"/>
        <v>0</v>
      </c>
      <c r="J23" s="14">
        <f t="shared" si="15"/>
        <v>0</v>
      </c>
      <c r="K23" s="13">
        <f t="shared" si="15"/>
        <v>0</v>
      </c>
      <c r="L23" s="191">
        <f>SUM(M23:Q23)</f>
        <v>0</v>
      </c>
      <c r="M23" s="32"/>
      <c r="N23" s="35"/>
      <c r="O23" s="35"/>
      <c r="P23" s="35"/>
      <c r="Q23" s="37"/>
      <c r="R23" s="38">
        <f>SUM(S23:W23)</f>
        <v>0</v>
      </c>
      <c r="S23" s="32"/>
      <c r="T23" s="35"/>
      <c r="U23" s="35"/>
      <c r="V23" s="21"/>
      <c r="W23" s="36"/>
      <c r="X23" s="191">
        <f>SUM(Y23:AC23)</f>
        <v>0</v>
      </c>
      <c r="Y23" s="32">
        <v>0</v>
      </c>
      <c r="Z23" s="21"/>
      <c r="AA23" s="21"/>
      <c r="AB23" s="35"/>
      <c r="AC23" s="37"/>
      <c r="AD23" s="38">
        <f>SUM(AE23:AI23)</f>
        <v>10000</v>
      </c>
      <c r="AE23" s="32">
        <v>10000</v>
      </c>
      <c r="AF23" s="35"/>
      <c r="AG23" s="21"/>
      <c r="AH23" s="35"/>
      <c r="AI23" s="36"/>
      <c r="AJ23" s="179">
        <f>SUM(AK23:AO23)</f>
        <v>3031.121</v>
      </c>
      <c r="AK23" s="32">
        <v>3031.121</v>
      </c>
      <c r="AL23" s="21"/>
      <c r="AM23" s="21"/>
      <c r="AN23" s="21"/>
      <c r="AO23" s="53"/>
      <c r="AP23" s="15">
        <f>SUM(AQ23:AU23)</f>
        <v>0</v>
      </c>
      <c r="AQ23" s="32">
        <v>0</v>
      </c>
      <c r="AR23" s="21"/>
      <c r="AS23" s="21"/>
      <c r="AT23" s="21"/>
      <c r="AU23" s="27"/>
      <c r="AV23" s="179">
        <f>SUM(AW23:BA23)</f>
        <v>0</v>
      </c>
      <c r="AW23" s="32">
        <v>0</v>
      </c>
      <c r="AX23" s="21"/>
      <c r="AY23" s="21"/>
      <c r="AZ23" s="21"/>
      <c r="BA23" s="53"/>
      <c r="BB23" s="203">
        <v>46968.879</v>
      </c>
      <c r="BC23" s="119"/>
    </row>
    <row r="24" spans="3:55" ht="60.75" hidden="1" outlineLevel="1" thickBot="1">
      <c r="C24" s="63">
        <v>4</v>
      </c>
      <c r="D24" s="59" t="s">
        <v>281</v>
      </c>
      <c r="E24" s="257" t="s">
        <v>335</v>
      </c>
      <c r="F24" s="171">
        <f aca="true" t="shared" si="16" ref="F24:K27">L24+R24+X24+AD24+AJ24+AP24+AV24</f>
        <v>3000</v>
      </c>
      <c r="G24" s="12">
        <f t="shared" si="16"/>
        <v>3000</v>
      </c>
      <c r="H24" s="17">
        <f t="shared" si="16"/>
        <v>0</v>
      </c>
      <c r="I24" s="10">
        <f t="shared" si="16"/>
        <v>0</v>
      </c>
      <c r="J24" s="14">
        <f t="shared" si="16"/>
        <v>0</v>
      </c>
      <c r="K24" s="13">
        <f t="shared" si="16"/>
        <v>0</v>
      </c>
      <c r="L24" s="191">
        <f t="shared" si="1"/>
        <v>0</v>
      </c>
      <c r="M24" s="32"/>
      <c r="N24" s="35"/>
      <c r="O24" s="35"/>
      <c r="P24" s="35"/>
      <c r="Q24" s="37"/>
      <c r="R24" s="38">
        <f t="shared" si="2"/>
        <v>0</v>
      </c>
      <c r="S24" s="32"/>
      <c r="T24" s="35"/>
      <c r="U24" s="35"/>
      <c r="V24" s="21"/>
      <c r="W24" s="36"/>
      <c r="X24" s="191">
        <f t="shared" si="3"/>
        <v>0</v>
      </c>
      <c r="Y24" s="32"/>
      <c r="Z24" s="21"/>
      <c r="AA24" s="21"/>
      <c r="AB24" s="35"/>
      <c r="AC24" s="37"/>
      <c r="AD24" s="38">
        <f t="shared" si="4"/>
        <v>500</v>
      </c>
      <c r="AE24" s="32">
        <v>500</v>
      </c>
      <c r="AF24" s="35"/>
      <c r="AG24" s="21"/>
      <c r="AH24" s="35"/>
      <c r="AI24" s="36"/>
      <c r="AJ24" s="179">
        <f t="shared" si="5"/>
        <v>500</v>
      </c>
      <c r="AK24" s="32">
        <v>500</v>
      </c>
      <c r="AL24" s="21"/>
      <c r="AM24" s="21"/>
      <c r="AN24" s="21"/>
      <c r="AO24" s="53"/>
      <c r="AP24" s="15">
        <f t="shared" si="6"/>
        <v>1000</v>
      </c>
      <c r="AQ24" s="32">
        <v>1000</v>
      </c>
      <c r="AR24" s="21"/>
      <c r="AS24" s="21"/>
      <c r="AT24" s="21"/>
      <c r="AU24" s="27"/>
      <c r="AV24" s="179">
        <f t="shared" si="7"/>
        <v>1000</v>
      </c>
      <c r="AW24" s="32">
        <v>1000</v>
      </c>
      <c r="AX24" s="21"/>
      <c r="AY24" s="21"/>
      <c r="AZ24" s="21"/>
      <c r="BA24" s="53"/>
      <c r="BB24" s="203"/>
      <c r="BC24" s="119"/>
    </row>
    <row r="25" spans="1:55" ht="30" customHeight="1" collapsed="1" thickBot="1">
      <c r="A25" s="70"/>
      <c r="B25" s="70"/>
      <c r="C25" s="65">
        <v>4</v>
      </c>
      <c r="D25" s="431" t="s">
        <v>318</v>
      </c>
      <c r="E25" s="432"/>
      <c r="F25" s="170">
        <f t="shared" si="16"/>
        <v>200163.38700000002</v>
      </c>
      <c r="G25" s="66">
        <f t="shared" si="16"/>
        <v>78276.022</v>
      </c>
      <c r="H25" s="66">
        <f t="shared" si="16"/>
        <v>96200.675</v>
      </c>
      <c r="I25" s="66">
        <f t="shared" si="16"/>
        <v>0</v>
      </c>
      <c r="J25" s="66">
        <f t="shared" si="16"/>
        <v>0</v>
      </c>
      <c r="K25" s="69">
        <f t="shared" si="16"/>
        <v>25686.69</v>
      </c>
      <c r="L25" s="170">
        <f t="shared" si="1"/>
        <v>67.1</v>
      </c>
      <c r="M25" s="66">
        <f>SUM(M26:M30)</f>
        <v>33.55</v>
      </c>
      <c r="N25" s="66">
        <f>SUM(N26:N30)</f>
        <v>33.55</v>
      </c>
      <c r="O25" s="66">
        <f>SUM(O26:O30)</f>
        <v>0</v>
      </c>
      <c r="P25" s="66">
        <f>SUM(P26:P30)</f>
        <v>0</v>
      </c>
      <c r="Q25" s="67">
        <f>SUM(Q26:Q30)</f>
        <v>0</v>
      </c>
      <c r="R25" s="68">
        <f t="shared" si="2"/>
        <v>0</v>
      </c>
      <c r="S25" s="66">
        <f>SUM(S26:S30)</f>
        <v>0</v>
      </c>
      <c r="T25" s="66">
        <f>SUM(T26:T30)</f>
        <v>0</v>
      </c>
      <c r="U25" s="66">
        <f>SUM(U26:U30)</f>
        <v>0</v>
      </c>
      <c r="V25" s="66">
        <f>SUM(V26:V30)</f>
        <v>0</v>
      </c>
      <c r="W25" s="69">
        <f>SUM(W26:W30)</f>
        <v>0</v>
      </c>
      <c r="X25" s="170">
        <f t="shared" si="3"/>
        <v>1780.8220000000001</v>
      </c>
      <c r="Y25" s="66">
        <f>SUM(Y26:Y30)</f>
        <v>1268.422</v>
      </c>
      <c r="Z25" s="66">
        <f>SUM(Z26:Z30)</f>
        <v>512.4</v>
      </c>
      <c r="AA25" s="66">
        <f>SUM(AA26:AA30)</f>
        <v>0</v>
      </c>
      <c r="AB25" s="66">
        <f>SUM(AB26:AB30)</f>
        <v>0</v>
      </c>
      <c r="AC25" s="67">
        <f>SUM(AC26:AC30)</f>
        <v>0</v>
      </c>
      <c r="AD25" s="68">
        <f t="shared" si="4"/>
        <v>94988.2</v>
      </c>
      <c r="AE25" s="66">
        <f>SUM(AE26:AE30)</f>
        <v>35540</v>
      </c>
      <c r="AF25" s="66">
        <f>SUM(AF26:AF30)</f>
        <v>44001.212</v>
      </c>
      <c r="AG25" s="66">
        <f>SUM(AG26:AG30)</f>
        <v>0</v>
      </c>
      <c r="AH25" s="66">
        <f>SUM(AH26:AH30)</f>
        <v>0</v>
      </c>
      <c r="AI25" s="69">
        <f>SUM(AI26:AI30)</f>
        <v>15446.988</v>
      </c>
      <c r="AJ25" s="170">
        <f t="shared" si="5"/>
        <v>87327.26500000001</v>
      </c>
      <c r="AK25" s="66">
        <f>SUM(AK26:AK30)</f>
        <v>33434.05</v>
      </c>
      <c r="AL25" s="66">
        <f>SUM(AL26:AL30)</f>
        <v>43653.513000000006</v>
      </c>
      <c r="AM25" s="66">
        <f>SUM(AM26:AM30)</f>
        <v>0</v>
      </c>
      <c r="AN25" s="66">
        <f>SUM(AN26:AN30)</f>
        <v>0</v>
      </c>
      <c r="AO25" s="67">
        <f>SUM(AO26:AO30)</f>
        <v>10239.702</v>
      </c>
      <c r="AP25" s="68">
        <f t="shared" si="6"/>
        <v>16000</v>
      </c>
      <c r="AQ25" s="66">
        <f>SUM(AQ26:AQ30)</f>
        <v>8000</v>
      </c>
      <c r="AR25" s="66">
        <f>SUM(AR26:AR30)</f>
        <v>8000</v>
      </c>
      <c r="AS25" s="66">
        <f>SUM(AS26:AS30)</f>
        <v>0</v>
      </c>
      <c r="AT25" s="66">
        <f>SUM(AT26:AT30)</f>
        <v>0</v>
      </c>
      <c r="AU25" s="69">
        <f>SUM(AU26:AU30)</f>
        <v>0</v>
      </c>
      <c r="AV25" s="170">
        <f t="shared" si="7"/>
        <v>0</v>
      </c>
      <c r="AW25" s="66">
        <f aca="true" t="shared" si="17" ref="AW25:BB25">SUM(AW26:AW30)</f>
        <v>0</v>
      </c>
      <c r="AX25" s="66">
        <f t="shared" si="17"/>
        <v>0</v>
      </c>
      <c r="AY25" s="66">
        <f t="shared" si="17"/>
        <v>0</v>
      </c>
      <c r="AZ25" s="66">
        <f t="shared" si="17"/>
        <v>0</v>
      </c>
      <c r="BA25" s="67">
        <f t="shared" si="17"/>
        <v>0</v>
      </c>
      <c r="BB25" s="199">
        <f t="shared" si="17"/>
        <v>39000</v>
      </c>
      <c r="BC25" s="119"/>
    </row>
    <row r="26" spans="3:55" ht="45" hidden="1" outlineLevel="1">
      <c r="C26" s="63">
        <v>1</v>
      </c>
      <c r="D26" s="59" t="s">
        <v>218</v>
      </c>
      <c r="E26" s="257" t="s">
        <v>217</v>
      </c>
      <c r="F26" s="171">
        <f t="shared" si="16"/>
        <v>45100</v>
      </c>
      <c r="G26" s="12">
        <f t="shared" si="16"/>
        <v>22550</v>
      </c>
      <c r="H26" s="17">
        <f t="shared" si="16"/>
        <v>22550</v>
      </c>
      <c r="I26" s="10">
        <f t="shared" si="16"/>
        <v>0</v>
      </c>
      <c r="J26" s="14">
        <f t="shared" si="16"/>
        <v>0</v>
      </c>
      <c r="K26" s="13">
        <f t="shared" si="16"/>
        <v>0</v>
      </c>
      <c r="L26" s="191">
        <f>SUM(M26:Q26)</f>
        <v>67.1</v>
      </c>
      <c r="M26" s="32">
        <v>33.55</v>
      </c>
      <c r="N26" s="35">
        <v>33.55</v>
      </c>
      <c r="O26" s="35"/>
      <c r="P26" s="35"/>
      <c r="Q26" s="37"/>
      <c r="R26" s="38">
        <f>SUM(S26:W26)</f>
        <v>0</v>
      </c>
      <c r="S26" s="32"/>
      <c r="T26" s="35"/>
      <c r="U26" s="35"/>
      <c r="V26" s="21"/>
      <c r="W26" s="36"/>
      <c r="X26" s="191">
        <f>SUM(Y26:AC26)</f>
        <v>1024.8</v>
      </c>
      <c r="Y26" s="32">
        <v>512.4</v>
      </c>
      <c r="Z26" s="21">
        <v>512.4</v>
      </c>
      <c r="AA26" s="21"/>
      <c r="AB26" s="35"/>
      <c r="AC26" s="37"/>
      <c r="AD26" s="38">
        <f>SUM(AE26:AI26)</f>
        <v>9140</v>
      </c>
      <c r="AE26" s="32">
        <v>4570</v>
      </c>
      <c r="AF26" s="35">
        <v>4570</v>
      </c>
      <c r="AG26" s="21"/>
      <c r="AH26" s="35"/>
      <c r="AI26" s="36"/>
      <c r="AJ26" s="179">
        <f>SUM(AK26:AO26)</f>
        <v>18868.1</v>
      </c>
      <c r="AK26" s="32">
        <v>9434.05</v>
      </c>
      <c r="AL26" s="21">
        <v>9434.05</v>
      </c>
      <c r="AM26" s="21"/>
      <c r="AN26" s="21"/>
      <c r="AO26" s="53"/>
      <c r="AP26" s="15">
        <f>SUM(AQ26:AU26)</f>
        <v>16000</v>
      </c>
      <c r="AQ26" s="32">
        <v>8000</v>
      </c>
      <c r="AR26" s="21">
        <v>8000</v>
      </c>
      <c r="AS26" s="21"/>
      <c r="AT26" s="21"/>
      <c r="AU26" s="27"/>
      <c r="AV26" s="179">
        <f>SUM(AW26:BA26)</f>
        <v>0</v>
      </c>
      <c r="AW26" s="32"/>
      <c r="AX26" s="21"/>
      <c r="AY26" s="21"/>
      <c r="AZ26" s="21"/>
      <c r="BA26" s="53"/>
      <c r="BB26" s="203"/>
      <c r="BC26" s="119"/>
    </row>
    <row r="27" spans="3:55" ht="30" hidden="1" outlineLevel="1">
      <c r="C27" s="63">
        <v>2</v>
      </c>
      <c r="D27" s="59" t="s">
        <v>219</v>
      </c>
      <c r="E27" s="257" t="s">
        <v>217</v>
      </c>
      <c r="F27" s="171">
        <f t="shared" si="16"/>
        <v>726.022</v>
      </c>
      <c r="G27" s="12">
        <f t="shared" si="16"/>
        <v>726.022</v>
      </c>
      <c r="H27" s="17">
        <f t="shared" si="16"/>
        <v>0</v>
      </c>
      <c r="I27" s="10">
        <f t="shared" si="16"/>
        <v>0</v>
      </c>
      <c r="J27" s="14">
        <f t="shared" si="16"/>
        <v>0</v>
      </c>
      <c r="K27" s="13">
        <f t="shared" si="16"/>
        <v>0</v>
      </c>
      <c r="L27" s="191">
        <f>SUM(M27:Q27)</f>
        <v>0</v>
      </c>
      <c r="M27" s="32"/>
      <c r="N27" s="35"/>
      <c r="O27" s="35"/>
      <c r="P27" s="35"/>
      <c r="Q27" s="37"/>
      <c r="R27" s="38">
        <f>SUM(S27:W27)</f>
        <v>0</v>
      </c>
      <c r="S27" s="32"/>
      <c r="T27" s="35"/>
      <c r="U27" s="35"/>
      <c r="V27" s="21"/>
      <c r="W27" s="36"/>
      <c r="X27" s="191">
        <f>SUM(Y27:AC27)</f>
        <v>726.022</v>
      </c>
      <c r="Y27" s="32">
        <v>726.022</v>
      </c>
      <c r="Z27" s="21"/>
      <c r="AA27" s="21"/>
      <c r="AB27" s="35"/>
      <c r="AC27" s="37"/>
      <c r="AD27" s="38">
        <f>SUM(AE27:AI27)</f>
        <v>0</v>
      </c>
      <c r="AE27" s="32"/>
      <c r="AF27" s="35"/>
      <c r="AG27" s="21"/>
      <c r="AH27" s="35"/>
      <c r="AI27" s="36"/>
      <c r="AJ27" s="179">
        <f>SUM(AK27:AO27)</f>
        <v>0</v>
      </c>
      <c r="AK27" s="32"/>
      <c r="AL27" s="21"/>
      <c r="AM27" s="21"/>
      <c r="AN27" s="21"/>
      <c r="AO27" s="53"/>
      <c r="AP27" s="15">
        <f>SUM(AQ27:AU27)</f>
        <v>0</v>
      </c>
      <c r="AQ27" s="32"/>
      <c r="AR27" s="21"/>
      <c r="AS27" s="21"/>
      <c r="AT27" s="21"/>
      <c r="AU27" s="27"/>
      <c r="AV27" s="179">
        <f>SUM(AW27:BA27)</f>
        <v>0</v>
      </c>
      <c r="AW27" s="32"/>
      <c r="AX27" s="21"/>
      <c r="AY27" s="21"/>
      <c r="AZ27" s="21"/>
      <c r="BA27" s="53"/>
      <c r="BB27" s="203">
        <v>39000</v>
      </c>
      <c r="BC27" s="119"/>
    </row>
    <row r="28" spans="3:55" ht="105" hidden="1" outlineLevel="1">
      <c r="C28" s="63">
        <v>3</v>
      </c>
      <c r="D28" s="59" t="s">
        <v>201</v>
      </c>
      <c r="E28" s="257" t="s">
        <v>335</v>
      </c>
      <c r="F28" s="171">
        <f aca="true" t="shared" si="18" ref="F28:K36">L28+R28+X28+AD28+AJ28+AP28+AV28</f>
        <v>3050</v>
      </c>
      <c r="G28" s="12">
        <f t="shared" si="18"/>
        <v>3050</v>
      </c>
      <c r="H28" s="17">
        <f t="shared" si="18"/>
        <v>0</v>
      </c>
      <c r="I28" s="10">
        <f t="shared" si="18"/>
        <v>0</v>
      </c>
      <c r="J28" s="14">
        <f t="shared" si="18"/>
        <v>0</v>
      </c>
      <c r="K28" s="13">
        <f t="shared" si="18"/>
        <v>0</v>
      </c>
      <c r="L28" s="191">
        <f>SUM(M28:Q28)</f>
        <v>0</v>
      </c>
      <c r="M28" s="32"/>
      <c r="N28" s="35"/>
      <c r="O28" s="35"/>
      <c r="P28" s="35"/>
      <c r="Q28" s="37"/>
      <c r="R28" s="38">
        <f>SUM(S28:W28)</f>
        <v>0</v>
      </c>
      <c r="S28" s="32"/>
      <c r="T28" s="35"/>
      <c r="U28" s="35"/>
      <c r="V28" s="21"/>
      <c r="W28" s="36"/>
      <c r="X28" s="191">
        <f>SUM(Y28:AC28)</f>
        <v>15</v>
      </c>
      <c r="Y28" s="32">
        <v>15</v>
      </c>
      <c r="Z28" s="21"/>
      <c r="AA28" s="21"/>
      <c r="AB28" s="35"/>
      <c r="AC28" s="37"/>
      <c r="AD28" s="38">
        <f>SUM(AE28:AI28)</f>
        <v>3035</v>
      </c>
      <c r="AE28" s="32">
        <v>3035</v>
      </c>
      <c r="AF28" s="35"/>
      <c r="AG28" s="21"/>
      <c r="AH28" s="35"/>
      <c r="AI28" s="36"/>
      <c r="AJ28" s="179">
        <f>SUM(AK28:AO28)</f>
        <v>0</v>
      </c>
      <c r="AK28" s="32"/>
      <c r="AL28" s="21"/>
      <c r="AM28" s="21"/>
      <c r="AN28" s="21"/>
      <c r="AO28" s="53"/>
      <c r="AP28" s="15">
        <f>SUM(AQ28:AU28)</f>
        <v>0</v>
      </c>
      <c r="AQ28" s="32"/>
      <c r="AR28" s="21"/>
      <c r="AS28" s="21"/>
      <c r="AT28" s="21"/>
      <c r="AU28" s="27"/>
      <c r="AV28" s="179">
        <f>SUM(AW28:BA28)</f>
        <v>0</v>
      </c>
      <c r="AW28" s="32"/>
      <c r="AX28" s="21"/>
      <c r="AY28" s="21"/>
      <c r="AZ28" s="21"/>
      <c r="BA28" s="53"/>
      <c r="BB28" s="203"/>
      <c r="BC28" s="119"/>
    </row>
    <row r="29" spans="3:55" ht="105" hidden="1" outlineLevel="1">
      <c r="C29" s="63">
        <v>4</v>
      </c>
      <c r="D29" s="59" t="s">
        <v>104</v>
      </c>
      <c r="E29" s="257" t="s">
        <v>335</v>
      </c>
      <c r="F29" s="171">
        <f aca="true" t="shared" si="19" ref="F29:K29">L29+R29+X29+AD29+AJ29+AP29+AV29</f>
        <v>3950</v>
      </c>
      <c r="G29" s="12">
        <f t="shared" si="19"/>
        <v>3950</v>
      </c>
      <c r="H29" s="17">
        <f t="shared" si="19"/>
        <v>0</v>
      </c>
      <c r="I29" s="10">
        <f t="shared" si="19"/>
        <v>0</v>
      </c>
      <c r="J29" s="14">
        <f t="shared" si="19"/>
        <v>0</v>
      </c>
      <c r="K29" s="13">
        <f t="shared" si="19"/>
        <v>0</v>
      </c>
      <c r="L29" s="191">
        <f>SUM(M29:Q29)</f>
        <v>0</v>
      </c>
      <c r="M29" s="32"/>
      <c r="N29" s="35"/>
      <c r="O29" s="35"/>
      <c r="P29" s="35"/>
      <c r="Q29" s="37"/>
      <c r="R29" s="38">
        <f>SUM(S29:W29)</f>
        <v>0</v>
      </c>
      <c r="S29" s="32"/>
      <c r="T29" s="35"/>
      <c r="U29" s="35"/>
      <c r="V29" s="21"/>
      <c r="W29" s="36"/>
      <c r="X29" s="191">
        <f>SUM(Y29:AC29)</f>
        <v>15</v>
      </c>
      <c r="Y29" s="32">
        <v>15</v>
      </c>
      <c r="Z29" s="21"/>
      <c r="AA29" s="21"/>
      <c r="AB29" s="35"/>
      <c r="AC29" s="37"/>
      <c r="AD29" s="38">
        <f>SUM(AE29:AI29)</f>
        <v>3935</v>
      </c>
      <c r="AE29" s="32">
        <v>3935</v>
      </c>
      <c r="AF29" s="35"/>
      <c r="AG29" s="21"/>
      <c r="AH29" s="35"/>
      <c r="AI29" s="36"/>
      <c r="AJ29" s="179">
        <f>SUM(AK29:AO29)</f>
        <v>0</v>
      </c>
      <c r="AK29" s="32"/>
      <c r="AL29" s="21"/>
      <c r="AM29" s="21"/>
      <c r="AN29" s="21"/>
      <c r="AO29" s="53"/>
      <c r="AP29" s="15">
        <f>SUM(AQ29:AU29)</f>
        <v>0</v>
      </c>
      <c r="AQ29" s="32"/>
      <c r="AR29" s="21"/>
      <c r="AS29" s="21"/>
      <c r="AT29" s="21"/>
      <c r="AU29" s="27"/>
      <c r="AV29" s="179">
        <f>SUM(AW29:BA29)</f>
        <v>0</v>
      </c>
      <c r="AW29" s="32"/>
      <c r="AX29" s="21"/>
      <c r="AY29" s="21"/>
      <c r="AZ29" s="21"/>
      <c r="BA29" s="53"/>
      <c r="BB29" s="203"/>
      <c r="BC29" s="119"/>
    </row>
    <row r="30" spans="3:55" ht="120.75" hidden="1" outlineLevel="1" thickBot="1">
      <c r="C30" s="63">
        <v>5</v>
      </c>
      <c r="D30" s="284" t="s">
        <v>348</v>
      </c>
      <c r="E30" s="285" t="s">
        <v>335</v>
      </c>
      <c r="F30" s="178">
        <f t="shared" si="18"/>
        <v>147337.365</v>
      </c>
      <c r="G30" s="24">
        <f t="shared" si="18"/>
        <v>48000</v>
      </c>
      <c r="H30" s="28">
        <f t="shared" si="18"/>
        <v>73650.675</v>
      </c>
      <c r="I30" s="23">
        <f t="shared" si="18"/>
        <v>0</v>
      </c>
      <c r="J30" s="29">
        <f t="shared" si="18"/>
        <v>0</v>
      </c>
      <c r="K30" s="25">
        <f t="shared" si="18"/>
        <v>25686.69</v>
      </c>
      <c r="L30" s="286">
        <f>SUM(M30:Q30)</f>
        <v>0</v>
      </c>
      <c r="M30" s="287"/>
      <c r="N30" s="288"/>
      <c r="O30" s="288"/>
      <c r="P30" s="288"/>
      <c r="Q30" s="289"/>
      <c r="R30" s="290">
        <f>SUM(S30:W30)</f>
        <v>0</v>
      </c>
      <c r="S30" s="287"/>
      <c r="T30" s="288"/>
      <c r="U30" s="288"/>
      <c r="V30" s="291"/>
      <c r="W30" s="292"/>
      <c r="X30" s="286">
        <f>SUM(Y30:AC30)</f>
        <v>0</v>
      </c>
      <c r="Y30" s="287"/>
      <c r="Z30" s="291"/>
      <c r="AA30" s="291"/>
      <c r="AB30" s="288"/>
      <c r="AC30" s="289"/>
      <c r="AD30" s="290">
        <f>SUM(AE30:AI30)</f>
        <v>78878.2</v>
      </c>
      <c r="AE30" s="287">
        <v>24000</v>
      </c>
      <c r="AF30" s="288">
        <v>39431.212</v>
      </c>
      <c r="AG30" s="291"/>
      <c r="AH30" s="288"/>
      <c r="AI30" s="292">
        <v>15446.988</v>
      </c>
      <c r="AJ30" s="293">
        <f>SUM(AK30:AO30)</f>
        <v>68459.16500000001</v>
      </c>
      <c r="AK30" s="287">
        <v>24000</v>
      </c>
      <c r="AL30" s="291">
        <v>34219.463</v>
      </c>
      <c r="AM30" s="291"/>
      <c r="AN30" s="291"/>
      <c r="AO30" s="294">
        <v>10239.702</v>
      </c>
      <c r="AP30" s="295">
        <f>SUM(AQ30:AU30)</f>
        <v>0</v>
      </c>
      <c r="AQ30" s="287"/>
      <c r="AR30" s="291"/>
      <c r="AS30" s="291"/>
      <c r="AT30" s="291"/>
      <c r="AU30" s="296"/>
      <c r="AV30" s="293">
        <f>SUM(AW30:BA30)</f>
        <v>0</v>
      </c>
      <c r="AW30" s="287"/>
      <c r="AX30" s="291"/>
      <c r="AY30" s="291"/>
      <c r="AZ30" s="291"/>
      <c r="BA30" s="294"/>
      <c r="BB30" s="297"/>
      <c r="BC30" s="119"/>
    </row>
    <row r="31" spans="1:55" ht="30" customHeight="1" collapsed="1" thickBot="1">
      <c r="A31" s="70"/>
      <c r="B31" s="70"/>
      <c r="C31" s="76">
        <v>5</v>
      </c>
      <c r="D31" s="431" t="s">
        <v>310</v>
      </c>
      <c r="E31" s="432"/>
      <c r="F31" s="175">
        <f t="shared" si="18"/>
        <v>134834</v>
      </c>
      <c r="G31" s="140">
        <f t="shared" si="18"/>
        <v>68434</v>
      </c>
      <c r="H31" s="140">
        <f t="shared" si="18"/>
        <v>57900</v>
      </c>
      <c r="I31" s="140">
        <f t="shared" si="18"/>
        <v>0</v>
      </c>
      <c r="J31" s="140">
        <f t="shared" si="18"/>
        <v>0</v>
      </c>
      <c r="K31" s="182">
        <f t="shared" si="18"/>
        <v>8500</v>
      </c>
      <c r="L31" s="175">
        <f t="shared" si="1"/>
        <v>0</v>
      </c>
      <c r="M31" s="140">
        <f>SUM(M32:M36)</f>
        <v>0</v>
      </c>
      <c r="N31" s="140">
        <f>SUM(N32:N36)</f>
        <v>0</v>
      </c>
      <c r="O31" s="140">
        <f>SUM(O32:O36)</f>
        <v>0</v>
      </c>
      <c r="P31" s="140">
        <f>SUM(P32:P36)</f>
        <v>0</v>
      </c>
      <c r="Q31" s="141">
        <f>SUM(Q32:Q36)</f>
        <v>0</v>
      </c>
      <c r="R31" s="139">
        <f t="shared" si="2"/>
        <v>892.7399999999999</v>
      </c>
      <c r="S31" s="140">
        <f>SUM(S32:S36)</f>
        <v>652.4</v>
      </c>
      <c r="T31" s="140">
        <f>SUM(T32:T36)</f>
        <v>120.17</v>
      </c>
      <c r="U31" s="140">
        <f>SUM(U32:U36)</f>
        <v>0</v>
      </c>
      <c r="V31" s="140">
        <f>SUM(V32:V36)</f>
        <v>0</v>
      </c>
      <c r="W31" s="182">
        <f>SUM(W32:W36)</f>
        <v>120.17</v>
      </c>
      <c r="X31" s="175">
        <f t="shared" si="3"/>
        <v>3048.2780000000002</v>
      </c>
      <c r="Y31" s="140">
        <f>SUM(Y32:Y36)</f>
        <v>1103.392</v>
      </c>
      <c r="Z31" s="140">
        <f>SUM(Z32:Z36)</f>
        <v>972.443</v>
      </c>
      <c r="AA31" s="140">
        <f>SUM(AA32:AA36)</f>
        <v>0</v>
      </c>
      <c r="AB31" s="140">
        <f>SUM(AB32:AB36)</f>
        <v>0</v>
      </c>
      <c r="AC31" s="141">
        <f>SUM(AC32:AC36)</f>
        <v>972.443</v>
      </c>
      <c r="AD31" s="139">
        <f t="shared" si="4"/>
        <v>33706.518000000004</v>
      </c>
      <c r="AE31" s="140">
        <f>SUM(AE32:AE36)</f>
        <v>16133.208</v>
      </c>
      <c r="AF31" s="140">
        <f>SUM(AF32:AF36)</f>
        <v>12789.155</v>
      </c>
      <c r="AG31" s="140">
        <f>SUM(AG32:AG36)</f>
        <v>0</v>
      </c>
      <c r="AH31" s="140">
        <f>SUM(AH32:AH36)</f>
        <v>0</v>
      </c>
      <c r="AI31" s="182">
        <f>SUM(AI32:AI36)</f>
        <v>4784.155</v>
      </c>
      <c r="AJ31" s="175">
        <f t="shared" si="5"/>
        <v>64746.46400000001</v>
      </c>
      <c r="AK31" s="140">
        <f>SUM(AK32:AK36)</f>
        <v>34325</v>
      </c>
      <c r="AL31" s="140">
        <f>SUM(AL32:AL36)</f>
        <v>27798.232</v>
      </c>
      <c r="AM31" s="140">
        <f>SUM(AM32:AM36)</f>
        <v>0</v>
      </c>
      <c r="AN31" s="140">
        <f>SUM(AN32:AN36)</f>
        <v>0</v>
      </c>
      <c r="AO31" s="141">
        <f>SUM(AO32:AO36)</f>
        <v>2623.232</v>
      </c>
      <c r="AP31" s="139">
        <f t="shared" si="6"/>
        <v>32440</v>
      </c>
      <c r="AQ31" s="140">
        <f>SUM(AQ32:AQ36)</f>
        <v>16220</v>
      </c>
      <c r="AR31" s="140">
        <f>SUM(AR32:AR36)</f>
        <v>16220</v>
      </c>
      <c r="AS31" s="140">
        <f>SUM(AS32:AS36)</f>
        <v>0</v>
      </c>
      <c r="AT31" s="140">
        <f>SUM(AT32:AT36)</f>
        <v>0</v>
      </c>
      <c r="AU31" s="182">
        <f>SUM(AU32:AU36)</f>
        <v>0</v>
      </c>
      <c r="AV31" s="175">
        <f t="shared" si="7"/>
        <v>0</v>
      </c>
      <c r="AW31" s="140">
        <f aca="true" t="shared" si="20" ref="AW31:BB31">SUM(AW32:AW36)</f>
        <v>0</v>
      </c>
      <c r="AX31" s="140">
        <f t="shared" si="20"/>
        <v>0</v>
      </c>
      <c r="AY31" s="140">
        <f t="shared" si="20"/>
        <v>0</v>
      </c>
      <c r="AZ31" s="140">
        <f t="shared" si="20"/>
        <v>0</v>
      </c>
      <c r="BA31" s="141">
        <f t="shared" si="20"/>
        <v>0</v>
      </c>
      <c r="BB31" s="205">
        <f t="shared" si="20"/>
        <v>0</v>
      </c>
      <c r="BC31" s="119"/>
    </row>
    <row r="32" spans="3:55" ht="45" hidden="1" outlineLevel="1">
      <c r="C32" s="63">
        <v>1</v>
      </c>
      <c r="D32" s="276" t="s">
        <v>112</v>
      </c>
      <c r="E32" s="277" t="s">
        <v>217</v>
      </c>
      <c r="F32" s="169">
        <f t="shared" si="18"/>
        <v>11700</v>
      </c>
      <c r="G32" s="8">
        <f t="shared" si="18"/>
        <v>10000</v>
      </c>
      <c r="H32" s="11">
        <f t="shared" si="18"/>
        <v>0</v>
      </c>
      <c r="I32" s="22">
        <f t="shared" si="18"/>
        <v>0</v>
      </c>
      <c r="J32" s="16">
        <f t="shared" si="18"/>
        <v>0</v>
      </c>
      <c r="K32" s="26">
        <f t="shared" si="18"/>
        <v>1700</v>
      </c>
      <c r="L32" s="278">
        <v>0</v>
      </c>
      <c r="M32" s="279"/>
      <c r="N32" s="280"/>
      <c r="O32" s="280"/>
      <c r="P32" s="280"/>
      <c r="Q32" s="281"/>
      <c r="R32" s="282">
        <f t="shared" si="2"/>
        <v>207.4</v>
      </c>
      <c r="S32" s="279">
        <v>207.4</v>
      </c>
      <c r="T32" s="280"/>
      <c r="U32" s="280"/>
      <c r="V32" s="19"/>
      <c r="W32" s="283"/>
      <c r="X32" s="278">
        <f t="shared" si="3"/>
        <v>97.6</v>
      </c>
      <c r="Y32" s="279">
        <v>97.6</v>
      </c>
      <c r="Z32" s="19"/>
      <c r="AA32" s="19"/>
      <c r="AB32" s="280"/>
      <c r="AC32" s="281"/>
      <c r="AD32" s="282">
        <f t="shared" si="4"/>
        <v>4700</v>
      </c>
      <c r="AE32" s="279">
        <v>3000</v>
      </c>
      <c r="AF32" s="280"/>
      <c r="AG32" s="19"/>
      <c r="AH32" s="280"/>
      <c r="AI32" s="283">
        <v>1700</v>
      </c>
      <c r="AJ32" s="190">
        <f t="shared" si="5"/>
        <v>6695</v>
      </c>
      <c r="AK32" s="279">
        <v>6695</v>
      </c>
      <c r="AL32" s="19"/>
      <c r="AM32" s="19"/>
      <c r="AN32" s="19"/>
      <c r="AO32" s="52"/>
      <c r="AP32" s="18">
        <f t="shared" si="6"/>
        <v>0</v>
      </c>
      <c r="AQ32" s="279"/>
      <c r="AR32" s="19"/>
      <c r="AS32" s="19"/>
      <c r="AT32" s="19"/>
      <c r="AU32" s="30"/>
      <c r="AV32" s="190">
        <f t="shared" si="7"/>
        <v>0</v>
      </c>
      <c r="AW32" s="279"/>
      <c r="AX32" s="19"/>
      <c r="AY32" s="19"/>
      <c r="AZ32" s="19"/>
      <c r="BA32" s="52"/>
      <c r="BB32" s="202"/>
      <c r="BC32" s="119"/>
    </row>
    <row r="33" spans="3:55" ht="90" hidden="1" outlineLevel="1">
      <c r="C33" s="63">
        <v>2</v>
      </c>
      <c r="D33" s="59" t="s">
        <v>65</v>
      </c>
      <c r="E33" s="257" t="s">
        <v>217</v>
      </c>
      <c r="F33" s="171">
        <f t="shared" si="18"/>
        <v>4000</v>
      </c>
      <c r="G33" s="12">
        <f t="shared" si="18"/>
        <v>4000</v>
      </c>
      <c r="H33" s="17">
        <f t="shared" si="18"/>
        <v>0</v>
      </c>
      <c r="I33" s="10">
        <f t="shared" si="18"/>
        <v>0</v>
      </c>
      <c r="J33" s="14">
        <f t="shared" si="18"/>
        <v>0</v>
      </c>
      <c r="K33" s="13">
        <f t="shared" si="18"/>
        <v>0</v>
      </c>
      <c r="L33" s="191">
        <f>SUM(M33:Q33)</f>
        <v>0</v>
      </c>
      <c r="M33" s="32"/>
      <c r="N33" s="35"/>
      <c r="O33" s="35"/>
      <c r="P33" s="35"/>
      <c r="Q33" s="37"/>
      <c r="R33" s="38">
        <f t="shared" si="2"/>
        <v>445</v>
      </c>
      <c r="S33" s="32">
        <v>445</v>
      </c>
      <c r="T33" s="35"/>
      <c r="U33" s="35"/>
      <c r="V33" s="21"/>
      <c r="W33" s="36"/>
      <c r="X33" s="191">
        <f t="shared" si="3"/>
        <v>5.792</v>
      </c>
      <c r="Y33" s="32">
        <v>5.792</v>
      </c>
      <c r="Z33" s="21"/>
      <c r="AA33" s="21"/>
      <c r="AB33" s="35"/>
      <c r="AC33" s="37"/>
      <c r="AD33" s="38">
        <f t="shared" si="4"/>
        <v>1094.208</v>
      </c>
      <c r="AE33" s="32">
        <v>1094.208</v>
      </c>
      <c r="AF33" s="35"/>
      <c r="AG33" s="21"/>
      <c r="AH33" s="35"/>
      <c r="AI33" s="36"/>
      <c r="AJ33" s="179">
        <f t="shared" si="5"/>
        <v>2455</v>
      </c>
      <c r="AK33" s="32">
        <v>2455</v>
      </c>
      <c r="AL33" s="21"/>
      <c r="AM33" s="21"/>
      <c r="AN33" s="21"/>
      <c r="AO33" s="53"/>
      <c r="AP33" s="15">
        <f t="shared" si="6"/>
        <v>0</v>
      </c>
      <c r="AQ33" s="32"/>
      <c r="AR33" s="21"/>
      <c r="AS33" s="21"/>
      <c r="AT33" s="21"/>
      <c r="AU33" s="27"/>
      <c r="AV33" s="179">
        <f t="shared" si="7"/>
        <v>0</v>
      </c>
      <c r="AW33" s="32"/>
      <c r="AX33" s="21"/>
      <c r="AY33" s="21"/>
      <c r="AZ33" s="21"/>
      <c r="BA33" s="53"/>
      <c r="BB33" s="203"/>
      <c r="BC33" s="119"/>
    </row>
    <row r="34" spans="3:55" ht="60" hidden="1" outlineLevel="1">
      <c r="C34" s="63">
        <v>3</v>
      </c>
      <c r="D34" s="59" t="s">
        <v>220</v>
      </c>
      <c r="E34" s="257" t="s">
        <v>217</v>
      </c>
      <c r="F34" s="171">
        <f t="shared" si="18"/>
        <v>20800</v>
      </c>
      <c r="G34" s="12">
        <f t="shared" si="18"/>
        <v>8600</v>
      </c>
      <c r="H34" s="17">
        <f t="shared" si="18"/>
        <v>10400</v>
      </c>
      <c r="I34" s="10">
        <f t="shared" si="18"/>
        <v>0</v>
      </c>
      <c r="J34" s="14">
        <f t="shared" si="18"/>
        <v>0</v>
      </c>
      <c r="K34" s="13">
        <f t="shared" si="18"/>
        <v>1800</v>
      </c>
      <c r="L34" s="191">
        <f>SUM(M34:Q34)</f>
        <v>0</v>
      </c>
      <c r="M34" s="32"/>
      <c r="N34" s="35"/>
      <c r="O34" s="35"/>
      <c r="P34" s="35"/>
      <c r="Q34" s="37"/>
      <c r="R34" s="38">
        <f>SUM(S34:W34)</f>
        <v>0</v>
      </c>
      <c r="S34" s="32"/>
      <c r="T34" s="35"/>
      <c r="U34" s="35"/>
      <c r="V34" s="21"/>
      <c r="W34" s="36"/>
      <c r="X34" s="191">
        <f>SUM(Y34:AC34)</f>
        <v>871.69</v>
      </c>
      <c r="Y34" s="32"/>
      <c r="Z34" s="21">
        <v>435.845</v>
      </c>
      <c r="AA34" s="21"/>
      <c r="AB34" s="35"/>
      <c r="AC34" s="37">
        <v>435.845</v>
      </c>
      <c r="AD34" s="38">
        <f>SUM(AE34:AI34)</f>
        <v>5578.31</v>
      </c>
      <c r="AE34" s="32">
        <v>1425</v>
      </c>
      <c r="AF34" s="35">
        <v>2789.155</v>
      </c>
      <c r="AG34" s="21"/>
      <c r="AH34" s="35"/>
      <c r="AI34" s="36">
        <v>1364.155</v>
      </c>
      <c r="AJ34" s="179">
        <f>SUM(AK34:AO34)</f>
        <v>14350</v>
      </c>
      <c r="AK34" s="32">
        <v>7175</v>
      </c>
      <c r="AL34" s="21">
        <v>7175</v>
      </c>
      <c r="AM34" s="21"/>
      <c r="AN34" s="21"/>
      <c r="AO34" s="53"/>
      <c r="AP34" s="15">
        <f>SUM(AQ34:AU34)</f>
        <v>0</v>
      </c>
      <c r="AQ34" s="32"/>
      <c r="AR34" s="21"/>
      <c r="AS34" s="21"/>
      <c r="AT34" s="21"/>
      <c r="AU34" s="27"/>
      <c r="AV34" s="179">
        <f>SUM(AW34:BA34)</f>
        <v>0</v>
      </c>
      <c r="AW34" s="32"/>
      <c r="AX34" s="21"/>
      <c r="AY34" s="21"/>
      <c r="AZ34" s="21"/>
      <c r="BA34" s="53"/>
      <c r="BB34" s="203"/>
      <c r="BC34" s="119"/>
    </row>
    <row r="35" spans="3:55" ht="45" hidden="1" outlineLevel="1">
      <c r="C35" s="271">
        <v>4</v>
      </c>
      <c r="D35" s="59" t="s">
        <v>269</v>
      </c>
      <c r="E35" s="257" t="s">
        <v>217</v>
      </c>
      <c r="F35" s="171">
        <f t="shared" si="18"/>
        <v>95000</v>
      </c>
      <c r="G35" s="12">
        <f t="shared" si="18"/>
        <v>42500</v>
      </c>
      <c r="H35" s="17">
        <f t="shared" si="18"/>
        <v>47500</v>
      </c>
      <c r="I35" s="10">
        <f t="shared" si="18"/>
        <v>0</v>
      </c>
      <c r="J35" s="14">
        <f t="shared" si="18"/>
        <v>0</v>
      </c>
      <c r="K35" s="13">
        <f t="shared" si="18"/>
        <v>5000</v>
      </c>
      <c r="L35" s="191">
        <f>SUM(M35:Q35)</f>
        <v>0</v>
      </c>
      <c r="M35" s="32"/>
      <c r="N35" s="35"/>
      <c r="O35" s="35"/>
      <c r="P35" s="35"/>
      <c r="Q35" s="37"/>
      <c r="R35" s="38">
        <f>SUM(S35:W35)</f>
        <v>240.34</v>
      </c>
      <c r="S35" s="32"/>
      <c r="T35" s="35">
        <v>120.17</v>
      </c>
      <c r="U35" s="35"/>
      <c r="V35" s="21"/>
      <c r="W35" s="36">
        <v>120.17</v>
      </c>
      <c r="X35" s="191">
        <f>SUM(Y35:AC35)</f>
        <v>1073.196</v>
      </c>
      <c r="Y35" s="32"/>
      <c r="Z35" s="272">
        <v>536.598</v>
      </c>
      <c r="AA35" s="272"/>
      <c r="AB35" s="273"/>
      <c r="AC35" s="274">
        <v>536.598</v>
      </c>
      <c r="AD35" s="38">
        <f>SUM(AE35:AI35)</f>
        <v>20000</v>
      </c>
      <c r="AE35" s="32">
        <v>8280</v>
      </c>
      <c r="AF35" s="35">
        <v>10000</v>
      </c>
      <c r="AG35" s="21"/>
      <c r="AH35" s="35"/>
      <c r="AI35" s="36">
        <v>1720</v>
      </c>
      <c r="AJ35" s="179">
        <f>SUM(AK35:AO35)</f>
        <v>41246.46400000001</v>
      </c>
      <c r="AK35" s="32">
        <v>18000</v>
      </c>
      <c r="AL35" s="272">
        <v>20623.232</v>
      </c>
      <c r="AM35" s="272"/>
      <c r="AN35" s="272"/>
      <c r="AO35" s="275">
        <v>2623.232</v>
      </c>
      <c r="AP35" s="15">
        <f>SUM(AQ35:AU35)</f>
        <v>32440</v>
      </c>
      <c r="AQ35" s="32">
        <v>16220</v>
      </c>
      <c r="AR35" s="21">
        <v>16220</v>
      </c>
      <c r="AS35" s="21"/>
      <c r="AT35" s="21"/>
      <c r="AU35" s="27"/>
      <c r="AV35" s="179">
        <f>SUM(AW35:BA35)</f>
        <v>0</v>
      </c>
      <c r="AW35" s="32"/>
      <c r="AX35" s="21"/>
      <c r="AY35" s="21"/>
      <c r="AZ35" s="21"/>
      <c r="BA35" s="53"/>
      <c r="BB35" s="203"/>
      <c r="BC35" s="119"/>
    </row>
    <row r="36" spans="3:55" ht="30.75" hidden="1" outlineLevel="1" thickBot="1">
      <c r="C36" s="63">
        <v>5</v>
      </c>
      <c r="D36" s="59" t="s">
        <v>268</v>
      </c>
      <c r="E36" s="257" t="s">
        <v>217</v>
      </c>
      <c r="F36" s="171">
        <f t="shared" si="18"/>
        <v>3334</v>
      </c>
      <c r="G36" s="12">
        <f t="shared" si="18"/>
        <v>3334</v>
      </c>
      <c r="H36" s="17">
        <f t="shared" si="18"/>
        <v>0</v>
      </c>
      <c r="I36" s="10">
        <f t="shared" si="18"/>
        <v>0</v>
      </c>
      <c r="J36" s="14">
        <f t="shared" si="18"/>
        <v>0</v>
      </c>
      <c r="K36" s="13">
        <f t="shared" si="18"/>
        <v>0</v>
      </c>
      <c r="L36" s="191">
        <f>SUM(M36:Q36)</f>
        <v>0</v>
      </c>
      <c r="M36" s="32"/>
      <c r="N36" s="35"/>
      <c r="O36" s="35"/>
      <c r="P36" s="35"/>
      <c r="Q36" s="37"/>
      <c r="R36" s="38">
        <f t="shared" si="2"/>
        <v>0</v>
      </c>
      <c r="S36" s="32"/>
      <c r="T36" s="35"/>
      <c r="U36" s="35"/>
      <c r="V36" s="21"/>
      <c r="W36" s="36"/>
      <c r="X36" s="191">
        <f t="shared" si="3"/>
        <v>1000</v>
      </c>
      <c r="Y36" s="32">
        <v>1000</v>
      </c>
      <c r="Z36" s="21"/>
      <c r="AA36" s="21"/>
      <c r="AB36" s="35"/>
      <c r="AC36" s="37"/>
      <c r="AD36" s="38">
        <f t="shared" si="4"/>
        <v>2334</v>
      </c>
      <c r="AE36" s="32">
        <v>2334</v>
      </c>
      <c r="AF36" s="35"/>
      <c r="AG36" s="21"/>
      <c r="AH36" s="35"/>
      <c r="AI36" s="36"/>
      <c r="AJ36" s="179">
        <f t="shared" si="5"/>
        <v>0</v>
      </c>
      <c r="AK36" s="32"/>
      <c r="AL36" s="21"/>
      <c r="AM36" s="21"/>
      <c r="AN36" s="21"/>
      <c r="AO36" s="53"/>
      <c r="AP36" s="15">
        <f t="shared" si="6"/>
        <v>0</v>
      </c>
      <c r="AQ36" s="32"/>
      <c r="AR36" s="21"/>
      <c r="AS36" s="21"/>
      <c r="AT36" s="21"/>
      <c r="AU36" s="27"/>
      <c r="AV36" s="179">
        <f t="shared" si="7"/>
        <v>0</v>
      </c>
      <c r="AW36" s="32"/>
      <c r="AX36" s="21"/>
      <c r="AY36" s="21"/>
      <c r="AZ36" s="21"/>
      <c r="BA36" s="53"/>
      <c r="BB36" s="203"/>
      <c r="BC36" s="119"/>
    </row>
    <row r="37" spans="1:55" ht="30" customHeight="1" collapsed="1" thickBot="1">
      <c r="A37" s="70"/>
      <c r="B37" s="70"/>
      <c r="C37" s="65">
        <v>6</v>
      </c>
      <c r="D37" s="431" t="s">
        <v>311</v>
      </c>
      <c r="E37" s="432"/>
      <c r="F37" s="170">
        <f aca="true" t="shared" si="21" ref="F37:F59">L37+R37+X37+AD37+AJ37+AP37+AV37</f>
        <v>135974.063</v>
      </c>
      <c r="G37" s="66">
        <f aca="true" t="shared" si="22" ref="G37:G59">M37+S37+Y37+AE37+AK37+AQ37+AW37</f>
        <v>71695.066</v>
      </c>
      <c r="H37" s="66">
        <f aca="true" t="shared" si="23" ref="H37:H59">N37+T37+Z37+AF37+AL37+AR37+AX37</f>
        <v>45080.924</v>
      </c>
      <c r="I37" s="66">
        <f aca="true" t="shared" si="24" ref="I37:I59">O37+U37+AA37+AG37+AM37+AS37+AY37</f>
        <v>16198.073</v>
      </c>
      <c r="J37" s="66">
        <f aca="true" t="shared" si="25" ref="J37:J59">P37+V37+AB37+AH37+AN37+AT37+AZ37</f>
        <v>0</v>
      </c>
      <c r="K37" s="69">
        <f aca="true" t="shared" si="26" ref="K37:K59">Q37+W37+AC37+AI37+AO37+AU37+BA37</f>
        <v>3000</v>
      </c>
      <c r="L37" s="170">
        <f aca="true" t="shared" si="27" ref="L37:L58">SUM(M37:Q37)</f>
        <v>28279.678</v>
      </c>
      <c r="M37" s="66">
        <f>SUM(M38:M41)</f>
        <v>16989.597999999998</v>
      </c>
      <c r="N37" s="66">
        <f>SUM(N38:N41)</f>
        <v>0</v>
      </c>
      <c r="O37" s="66">
        <f>SUM(O38:O41)</f>
        <v>11290.08</v>
      </c>
      <c r="P37" s="66">
        <f>SUM(P38:P41)</f>
        <v>0</v>
      </c>
      <c r="Q37" s="67">
        <f>SUM(Q38:Q41)</f>
        <v>0</v>
      </c>
      <c r="R37" s="68">
        <f t="shared" si="2"/>
        <v>17371.71</v>
      </c>
      <c r="S37" s="66">
        <f>SUM(S38:S41)</f>
        <v>12463.717</v>
      </c>
      <c r="T37" s="66">
        <f>SUM(T38:T41)</f>
        <v>0</v>
      </c>
      <c r="U37" s="66">
        <f>SUM(U38:U41)</f>
        <v>4907.993</v>
      </c>
      <c r="V37" s="66">
        <f>SUM(V38:V41)</f>
        <v>0</v>
      </c>
      <c r="W37" s="69">
        <f>SUM(W38:W41)</f>
        <v>0</v>
      </c>
      <c r="X37" s="170">
        <f t="shared" si="3"/>
        <v>800.79</v>
      </c>
      <c r="Y37" s="66">
        <f>SUM(Y38:Y41)</f>
        <v>400.395</v>
      </c>
      <c r="Z37" s="66">
        <f>SUM(Z38:Z41)</f>
        <v>400.395</v>
      </c>
      <c r="AA37" s="66">
        <f>SUM(AA38:AA41)</f>
        <v>0</v>
      </c>
      <c r="AB37" s="66">
        <f>SUM(AB38:AB41)</f>
        <v>0</v>
      </c>
      <c r="AC37" s="67">
        <f>SUM(AC38:AC41)</f>
        <v>0</v>
      </c>
      <c r="AD37" s="68">
        <f t="shared" si="4"/>
        <v>17555.587</v>
      </c>
      <c r="AE37" s="66">
        <f>SUM(AE38:AE41)</f>
        <v>5858.207</v>
      </c>
      <c r="AF37" s="66">
        <f>SUM(AF38:AF41)</f>
        <v>8697.380000000001</v>
      </c>
      <c r="AG37" s="66">
        <f>SUM(AG38:AG41)</f>
        <v>0</v>
      </c>
      <c r="AH37" s="66">
        <f>SUM(AH38:AH41)</f>
        <v>0</v>
      </c>
      <c r="AI37" s="69">
        <f>SUM(AI38:AI41)</f>
        <v>3000</v>
      </c>
      <c r="AJ37" s="170">
        <f t="shared" si="5"/>
        <v>35966.298</v>
      </c>
      <c r="AK37" s="66">
        <f>SUM(AK38:AK41)</f>
        <v>17983.149</v>
      </c>
      <c r="AL37" s="66">
        <f>SUM(AL38:AL41)</f>
        <v>17983.149</v>
      </c>
      <c r="AM37" s="66">
        <f>SUM(AM38:AM41)</f>
        <v>0</v>
      </c>
      <c r="AN37" s="66">
        <f>SUM(AN38:AN41)</f>
        <v>0</v>
      </c>
      <c r="AO37" s="67">
        <f>SUM(AO38:AO41)</f>
        <v>0</v>
      </c>
      <c r="AP37" s="68">
        <f t="shared" si="6"/>
        <v>36000</v>
      </c>
      <c r="AQ37" s="66">
        <f>SUM(AQ38:AQ41)</f>
        <v>18000</v>
      </c>
      <c r="AR37" s="66">
        <f>SUM(AR38:AR41)</f>
        <v>18000</v>
      </c>
      <c r="AS37" s="66">
        <f>SUM(AS38:AS41)</f>
        <v>0</v>
      </c>
      <c r="AT37" s="66">
        <f>SUM(AT38:AT41)</f>
        <v>0</v>
      </c>
      <c r="AU37" s="69">
        <f>SUM(AU38:AU41)</f>
        <v>0</v>
      </c>
      <c r="AV37" s="170">
        <f t="shared" si="7"/>
        <v>0</v>
      </c>
      <c r="AW37" s="66">
        <f aca="true" t="shared" si="28" ref="AW37:BB37">SUM(AW38:AW41)</f>
        <v>0</v>
      </c>
      <c r="AX37" s="66">
        <f t="shared" si="28"/>
        <v>0</v>
      </c>
      <c r="AY37" s="66">
        <f t="shared" si="28"/>
        <v>0</v>
      </c>
      <c r="AZ37" s="66">
        <f t="shared" si="28"/>
        <v>0</v>
      </c>
      <c r="BA37" s="67">
        <f t="shared" si="28"/>
        <v>0</v>
      </c>
      <c r="BB37" s="199">
        <f t="shared" si="28"/>
        <v>38000</v>
      </c>
      <c r="BC37" s="119"/>
    </row>
    <row r="38" spans="3:55" ht="45" hidden="1" outlineLevel="1">
      <c r="C38" s="63">
        <v>1</v>
      </c>
      <c r="D38" s="59" t="s">
        <v>17</v>
      </c>
      <c r="E38" s="257" t="s">
        <v>217</v>
      </c>
      <c r="F38" s="171">
        <f t="shared" si="21"/>
        <v>10000</v>
      </c>
      <c r="G38" s="12">
        <f t="shared" si="22"/>
        <v>4000</v>
      </c>
      <c r="H38" s="17">
        <f t="shared" si="23"/>
        <v>5000</v>
      </c>
      <c r="I38" s="10">
        <f t="shared" si="24"/>
        <v>0</v>
      </c>
      <c r="J38" s="14">
        <f t="shared" si="25"/>
        <v>0</v>
      </c>
      <c r="K38" s="13">
        <f t="shared" si="26"/>
        <v>1000</v>
      </c>
      <c r="L38" s="191">
        <f t="shared" si="27"/>
        <v>0</v>
      </c>
      <c r="M38" s="32"/>
      <c r="N38" s="35"/>
      <c r="O38" s="35"/>
      <c r="P38" s="35"/>
      <c r="Q38" s="37"/>
      <c r="R38" s="38">
        <f t="shared" si="2"/>
        <v>0</v>
      </c>
      <c r="S38" s="32"/>
      <c r="T38" s="35"/>
      <c r="U38" s="35"/>
      <c r="V38" s="21"/>
      <c r="W38" s="36"/>
      <c r="X38" s="191">
        <f t="shared" si="3"/>
        <v>277.55</v>
      </c>
      <c r="Y38" s="32">
        <v>138.775</v>
      </c>
      <c r="Z38" s="21">
        <v>138.775</v>
      </c>
      <c r="AA38" s="21"/>
      <c r="AB38" s="35"/>
      <c r="AC38" s="37"/>
      <c r="AD38" s="38">
        <f t="shared" si="4"/>
        <v>3720</v>
      </c>
      <c r="AE38" s="32">
        <v>860</v>
      </c>
      <c r="AF38" s="35">
        <v>1860</v>
      </c>
      <c r="AG38" s="21"/>
      <c r="AH38" s="35"/>
      <c r="AI38" s="36">
        <v>1000</v>
      </c>
      <c r="AJ38" s="179">
        <f t="shared" si="5"/>
        <v>6002.45</v>
      </c>
      <c r="AK38" s="32">
        <v>3001.225</v>
      </c>
      <c r="AL38" s="21">
        <v>3001.225</v>
      </c>
      <c r="AM38" s="21"/>
      <c r="AN38" s="21"/>
      <c r="AO38" s="53"/>
      <c r="AP38" s="15">
        <f t="shared" si="6"/>
        <v>0</v>
      </c>
      <c r="AQ38" s="32"/>
      <c r="AR38" s="21"/>
      <c r="AS38" s="21"/>
      <c r="AT38" s="21"/>
      <c r="AU38" s="27"/>
      <c r="AV38" s="179">
        <f t="shared" si="7"/>
        <v>0</v>
      </c>
      <c r="AW38" s="32"/>
      <c r="AX38" s="21"/>
      <c r="AY38" s="21"/>
      <c r="AZ38" s="21"/>
      <c r="BA38" s="53"/>
      <c r="BB38" s="203"/>
      <c r="BC38" s="119"/>
    </row>
    <row r="39" spans="3:55" ht="60" hidden="1" outlineLevel="1">
      <c r="C39" s="63">
        <v>2</v>
      </c>
      <c r="D39" s="59" t="s">
        <v>349</v>
      </c>
      <c r="E39" s="257" t="s">
        <v>217</v>
      </c>
      <c r="F39" s="171">
        <f t="shared" si="21"/>
        <v>52000</v>
      </c>
      <c r="G39" s="12">
        <f t="shared" si="22"/>
        <v>24000</v>
      </c>
      <c r="H39" s="17">
        <f t="shared" si="23"/>
        <v>26000</v>
      </c>
      <c r="I39" s="10">
        <f t="shared" si="24"/>
        <v>0</v>
      </c>
      <c r="J39" s="14">
        <f t="shared" si="25"/>
        <v>0</v>
      </c>
      <c r="K39" s="13">
        <f t="shared" si="26"/>
        <v>2000</v>
      </c>
      <c r="L39" s="191">
        <f t="shared" si="27"/>
        <v>0</v>
      </c>
      <c r="M39" s="32"/>
      <c r="N39" s="35"/>
      <c r="O39" s="35"/>
      <c r="P39" s="35"/>
      <c r="Q39" s="37"/>
      <c r="R39" s="38">
        <f t="shared" si="2"/>
        <v>0</v>
      </c>
      <c r="S39" s="32"/>
      <c r="T39" s="35"/>
      <c r="U39" s="35"/>
      <c r="V39" s="21"/>
      <c r="W39" s="36"/>
      <c r="X39" s="191">
        <f t="shared" si="3"/>
        <v>173.24</v>
      </c>
      <c r="Y39" s="32">
        <v>86.62</v>
      </c>
      <c r="Z39" s="21">
        <v>86.62</v>
      </c>
      <c r="AA39" s="21"/>
      <c r="AB39" s="35"/>
      <c r="AC39" s="37"/>
      <c r="AD39" s="38">
        <f t="shared" si="4"/>
        <v>8024.76</v>
      </c>
      <c r="AE39" s="32">
        <v>2012.38</v>
      </c>
      <c r="AF39" s="35">
        <v>4012.38</v>
      </c>
      <c r="AG39" s="21"/>
      <c r="AH39" s="35"/>
      <c r="AI39" s="36">
        <v>2000</v>
      </c>
      <c r="AJ39" s="179">
        <f t="shared" si="5"/>
        <v>17802</v>
      </c>
      <c r="AK39" s="32">
        <v>8901</v>
      </c>
      <c r="AL39" s="21">
        <v>8901</v>
      </c>
      <c r="AM39" s="21"/>
      <c r="AN39" s="21"/>
      <c r="AO39" s="53"/>
      <c r="AP39" s="15">
        <f t="shared" si="6"/>
        <v>26000</v>
      </c>
      <c r="AQ39" s="32">
        <v>13000</v>
      </c>
      <c r="AR39" s="21">
        <v>13000</v>
      </c>
      <c r="AS39" s="21"/>
      <c r="AT39" s="21"/>
      <c r="AU39" s="27"/>
      <c r="AV39" s="179">
        <f t="shared" si="7"/>
        <v>0</v>
      </c>
      <c r="AW39" s="32">
        <v>0</v>
      </c>
      <c r="AX39" s="21"/>
      <c r="AY39" s="21"/>
      <c r="AZ39" s="21"/>
      <c r="BA39" s="53"/>
      <c r="BB39" s="203">
        <v>38000</v>
      </c>
      <c r="BC39" s="119"/>
    </row>
    <row r="40" spans="3:55" ht="45" hidden="1" outlineLevel="1">
      <c r="C40" s="63">
        <v>3</v>
      </c>
      <c r="D40" s="59" t="s">
        <v>111</v>
      </c>
      <c r="E40" s="257" t="s">
        <v>217</v>
      </c>
      <c r="F40" s="171">
        <f t="shared" si="21"/>
        <v>45794.537</v>
      </c>
      <c r="G40" s="12">
        <f t="shared" si="22"/>
        <v>29596.464</v>
      </c>
      <c r="H40" s="17">
        <f t="shared" si="23"/>
        <v>0</v>
      </c>
      <c r="I40" s="10">
        <f t="shared" si="24"/>
        <v>16198.073</v>
      </c>
      <c r="J40" s="14">
        <f t="shared" si="25"/>
        <v>0</v>
      </c>
      <c r="K40" s="13">
        <f t="shared" si="26"/>
        <v>0</v>
      </c>
      <c r="L40" s="191">
        <f t="shared" si="27"/>
        <v>28262</v>
      </c>
      <c r="M40" s="32">
        <v>16971.92</v>
      </c>
      <c r="N40" s="35"/>
      <c r="O40" s="35">
        <v>11290.08</v>
      </c>
      <c r="P40" s="35"/>
      <c r="Q40" s="37">
        <v>0</v>
      </c>
      <c r="R40" s="38">
        <f t="shared" si="2"/>
        <v>17371.71</v>
      </c>
      <c r="S40" s="32">
        <v>12463.717</v>
      </c>
      <c r="T40" s="35"/>
      <c r="U40" s="35">
        <v>4907.993</v>
      </c>
      <c r="V40" s="21"/>
      <c r="W40" s="36"/>
      <c r="X40" s="191">
        <f t="shared" si="3"/>
        <v>0</v>
      </c>
      <c r="Y40" s="32"/>
      <c r="Z40" s="21"/>
      <c r="AA40" s="21"/>
      <c r="AB40" s="35"/>
      <c r="AC40" s="37"/>
      <c r="AD40" s="38">
        <f t="shared" si="4"/>
        <v>160.827</v>
      </c>
      <c r="AE40" s="32">
        <v>160.827</v>
      </c>
      <c r="AF40" s="35"/>
      <c r="AG40" s="21"/>
      <c r="AH40" s="35"/>
      <c r="AI40" s="36"/>
      <c r="AJ40" s="179">
        <f t="shared" si="5"/>
        <v>0</v>
      </c>
      <c r="AK40" s="32"/>
      <c r="AL40" s="21"/>
      <c r="AM40" s="21"/>
      <c r="AN40" s="21"/>
      <c r="AO40" s="53"/>
      <c r="AP40" s="15">
        <f t="shared" si="6"/>
        <v>0</v>
      </c>
      <c r="AQ40" s="32"/>
      <c r="AR40" s="21"/>
      <c r="AS40" s="21"/>
      <c r="AT40" s="21"/>
      <c r="AU40" s="27"/>
      <c r="AV40" s="179">
        <f t="shared" si="7"/>
        <v>0</v>
      </c>
      <c r="AW40" s="32"/>
      <c r="AX40" s="21"/>
      <c r="AY40" s="21"/>
      <c r="AZ40" s="21"/>
      <c r="BA40" s="53"/>
      <c r="BB40" s="203"/>
      <c r="BC40" s="119"/>
    </row>
    <row r="41" spans="3:55" ht="45.75" hidden="1" outlineLevel="1" thickBot="1">
      <c r="C41" s="63">
        <v>4</v>
      </c>
      <c r="D41" s="59" t="s">
        <v>110</v>
      </c>
      <c r="E41" s="257" t="s">
        <v>217</v>
      </c>
      <c r="F41" s="171">
        <f aca="true" t="shared" si="29" ref="F41:K41">L41+R41+X41+AD41+AJ41+AP41+AV41</f>
        <v>28179.525999999998</v>
      </c>
      <c r="G41" s="12">
        <f t="shared" si="29"/>
        <v>14098.601999999999</v>
      </c>
      <c r="H41" s="17">
        <f t="shared" si="29"/>
        <v>14080.923999999999</v>
      </c>
      <c r="I41" s="10">
        <f t="shared" si="29"/>
        <v>0</v>
      </c>
      <c r="J41" s="14">
        <f t="shared" si="29"/>
        <v>0</v>
      </c>
      <c r="K41" s="13">
        <f t="shared" si="29"/>
        <v>0</v>
      </c>
      <c r="L41" s="191">
        <f t="shared" si="27"/>
        <v>17.678</v>
      </c>
      <c r="M41" s="32">
        <v>17.678</v>
      </c>
      <c r="N41" s="35"/>
      <c r="O41" s="35"/>
      <c r="P41" s="35"/>
      <c r="Q41" s="37"/>
      <c r="R41" s="38">
        <f t="shared" si="2"/>
        <v>0</v>
      </c>
      <c r="S41" s="32"/>
      <c r="T41" s="35"/>
      <c r="U41" s="35"/>
      <c r="V41" s="21"/>
      <c r="W41" s="36"/>
      <c r="X41" s="191">
        <f>SUM(Y41:AC41)</f>
        <v>350</v>
      </c>
      <c r="Y41" s="32">
        <v>175</v>
      </c>
      <c r="Z41" s="21">
        <v>175</v>
      </c>
      <c r="AA41" s="21"/>
      <c r="AB41" s="35"/>
      <c r="AC41" s="37"/>
      <c r="AD41" s="38">
        <f>SUM(AE41:AI41)</f>
        <v>5650</v>
      </c>
      <c r="AE41" s="32">
        <v>2825</v>
      </c>
      <c r="AF41" s="35">
        <v>2825</v>
      </c>
      <c r="AG41" s="21"/>
      <c r="AH41" s="35"/>
      <c r="AI41" s="36">
        <v>0</v>
      </c>
      <c r="AJ41" s="179">
        <f>SUM(AK41:AO41)</f>
        <v>12161.848</v>
      </c>
      <c r="AK41" s="32">
        <v>6080.924</v>
      </c>
      <c r="AL41" s="21">
        <v>6080.924</v>
      </c>
      <c r="AM41" s="21"/>
      <c r="AN41" s="21"/>
      <c r="AO41" s="53"/>
      <c r="AP41" s="15">
        <f>SUM(AQ41:AU41)</f>
        <v>10000</v>
      </c>
      <c r="AQ41" s="32">
        <v>5000</v>
      </c>
      <c r="AR41" s="21">
        <v>5000</v>
      </c>
      <c r="AS41" s="21"/>
      <c r="AT41" s="21"/>
      <c r="AU41" s="27">
        <v>0</v>
      </c>
      <c r="AV41" s="179">
        <f>SUM(AW41:BA41)</f>
        <v>0</v>
      </c>
      <c r="AW41" s="32">
        <v>0</v>
      </c>
      <c r="AX41" s="21"/>
      <c r="AY41" s="21"/>
      <c r="AZ41" s="21"/>
      <c r="BA41" s="53"/>
      <c r="BB41" s="203"/>
      <c r="BC41" s="119"/>
    </row>
    <row r="42" spans="1:55" ht="29.25" customHeight="1" collapsed="1" thickBot="1">
      <c r="A42" s="70"/>
      <c r="B42" s="70"/>
      <c r="C42" s="65">
        <v>7</v>
      </c>
      <c r="D42" s="431" t="s">
        <v>362</v>
      </c>
      <c r="E42" s="432"/>
      <c r="F42" s="170">
        <f t="shared" si="21"/>
        <v>418877.934</v>
      </c>
      <c r="G42" s="66">
        <f t="shared" si="22"/>
        <v>237713.925</v>
      </c>
      <c r="H42" s="66">
        <f t="shared" si="23"/>
        <v>54000</v>
      </c>
      <c r="I42" s="66">
        <f t="shared" si="24"/>
        <v>55162.984</v>
      </c>
      <c r="J42" s="66">
        <f t="shared" si="25"/>
        <v>6817.073</v>
      </c>
      <c r="K42" s="69">
        <f t="shared" si="26"/>
        <v>65183.952</v>
      </c>
      <c r="L42" s="170">
        <f t="shared" si="27"/>
        <v>38542.812000000005</v>
      </c>
      <c r="M42" s="66">
        <f>SUM(M43:M58)</f>
        <v>30743.793</v>
      </c>
      <c r="N42" s="66">
        <f>SUM(N43:N58)</f>
        <v>100</v>
      </c>
      <c r="O42" s="66">
        <f>SUM(O43:O58)</f>
        <v>7393.875</v>
      </c>
      <c r="P42" s="66">
        <f>SUM(P43:P58)</f>
        <v>0</v>
      </c>
      <c r="Q42" s="67">
        <f>SUM(Q43:Q58)</f>
        <v>305.144</v>
      </c>
      <c r="R42" s="68">
        <f t="shared" si="2"/>
        <v>21575.665</v>
      </c>
      <c r="S42" s="66">
        <f>SUM(S43:S58)</f>
        <v>13862.835</v>
      </c>
      <c r="T42" s="66">
        <f>SUM(T43:T58)</f>
        <v>375</v>
      </c>
      <c r="U42" s="66">
        <f>SUM(U43:U58)</f>
        <v>0</v>
      </c>
      <c r="V42" s="66">
        <f>SUM(V43:V58)</f>
        <v>6817.073</v>
      </c>
      <c r="W42" s="69">
        <f>SUM(W43:W58)</f>
        <v>520.757</v>
      </c>
      <c r="X42" s="170">
        <f t="shared" si="3"/>
        <v>20967.726000000002</v>
      </c>
      <c r="Y42" s="66">
        <f>SUM(Y43:Y58)</f>
        <v>11827.553</v>
      </c>
      <c r="Z42" s="66">
        <f>SUM(Z43:Z58)</f>
        <v>272.86</v>
      </c>
      <c r="AA42" s="66">
        <f>SUM(AA43:AA58)</f>
        <v>6031.129000000001</v>
      </c>
      <c r="AB42" s="66">
        <f>SUM(AB43:AB58)</f>
        <v>0</v>
      </c>
      <c r="AC42" s="67">
        <f>SUM(AC43:AC58)</f>
        <v>2836.184</v>
      </c>
      <c r="AD42" s="68">
        <f t="shared" si="4"/>
        <v>104040.817</v>
      </c>
      <c r="AE42" s="66">
        <f>SUM(AE43:AE58)</f>
        <v>44212.9</v>
      </c>
      <c r="AF42" s="66">
        <f>SUM(AF43:AF58)</f>
        <v>13677.766</v>
      </c>
      <c r="AG42" s="66">
        <f>SUM(AG43:AG58)</f>
        <v>13254.651</v>
      </c>
      <c r="AH42" s="66">
        <f>SUM(AH43:AH58)</f>
        <v>0</v>
      </c>
      <c r="AI42" s="69">
        <f>SUM(AI43:AI58)</f>
        <v>32895.5</v>
      </c>
      <c r="AJ42" s="170">
        <f t="shared" si="5"/>
        <v>121062.796</v>
      </c>
      <c r="AK42" s="66">
        <f>SUM(AK43:AK58)</f>
        <v>47491.429000000004</v>
      </c>
      <c r="AL42" s="66">
        <f>SUM(AL43:AL58)</f>
        <v>25000</v>
      </c>
      <c r="AM42" s="66">
        <f>SUM(AM43:AM58)</f>
        <v>19945</v>
      </c>
      <c r="AN42" s="66">
        <f>SUM(AN43:AN58)</f>
        <v>0</v>
      </c>
      <c r="AO42" s="67">
        <f>SUM(AO43:AO58)</f>
        <v>28626.367</v>
      </c>
      <c r="AP42" s="68">
        <f t="shared" si="6"/>
        <v>70688.11799999999</v>
      </c>
      <c r="AQ42" s="66">
        <f>SUM(AQ43:AQ58)</f>
        <v>47575.41499999999</v>
      </c>
      <c r="AR42" s="66">
        <f>SUM(AR43:AR58)</f>
        <v>14574.374</v>
      </c>
      <c r="AS42" s="66">
        <f>SUM(AS43:AS58)</f>
        <v>8538.329</v>
      </c>
      <c r="AT42" s="66">
        <f>SUM(AT43:AT58)</f>
        <v>0</v>
      </c>
      <c r="AU42" s="69">
        <f>SUM(AU43:AU58)</f>
        <v>0</v>
      </c>
      <c r="AV42" s="170">
        <f t="shared" si="7"/>
        <v>42000</v>
      </c>
      <c r="AW42" s="66">
        <f aca="true" t="shared" si="30" ref="AW42:BB42">SUM(AW43:AW58)</f>
        <v>42000</v>
      </c>
      <c r="AX42" s="66">
        <f t="shared" si="30"/>
        <v>0</v>
      </c>
      <c r="AY42" s="66">
        <f t="shared" si="30"/>
        <v>0</v>
      </c>
      <c r="AZ42" s="66">
        <f t="shared" si="30"/>
        <v>0</v>
      </c>
      <c r="BA42" s="67">
        <f t="shared" si="30"/>
        <v>0</v>
      </c>
      <c r="BB42" s="199">
        <f t="shared" si="30"/>
        <v>100551.041</v>
      </c>
      <c r="BC42" s="119"/>
    </row>
    <row r="43" spans="3:55" ht="48" customHeight="1" hidden="1" outlineLevel="1">
      <c r="C43" s="63">
        <v>1</v>
      </c>
      <c r="D43" s="59" t="s">
        <v>18</v>
      </c>
      <c r="E43" s="257" t="s">
        <v>217</v>
      </c>
      <c r="F43" s="171">
        <f aca="true" t="shared" si="31" ref="F43:K43">L43+R43+X43+AD43+AJ43+AP43+AV43</f>
        <v>33400</v>
      </c>
      <c r="G43" s="12">
        <f t="shared" si="31"/>
        <v>12031.498</v>
      </c>
      <c r="H43" s="17">
        <f t="shared" si="31"/>
        <v>0</v>
      </c>
      <c r="I43" s="10">
        <f t="shared" si="31"/>
        <v>19890</v>
      </c>
      <c r="J43" s="14">
        <f t="shared" si="31"/>
        <v>1478.502</v>
      </c>
      <c r="K43" s="13">
        <f t="shared" si="31"/>
        <v>0</v>
      </c>
      <c r="L43" s="191">
        <f>SUM(M43:Q43)</f>
        <v>0</v>
      </c>
      <c r="M43" s="32"/>
      <c r="N43" s="35"/>
      <c r="O43" s="35"/>
      <c r="P43" s="35"/>
      <c r="Q43" s="37">
        <v>0</v>
      </c>
      <c r="R43" s="38">
        <f t="shared" si="2"/>
        <v>8000</v>
      </c>
      <c r="S43" s="32">
        <v>6521.498</v>
      </c>
      <c r="T43" s="35"/>
      <c r="U43" s="35"/>
      <c r="V43" s="21">
        <v>1478.502</v>
      </c>
      <c r="W43" s="36"/>
      <c r="X43" s="191">
        <f t="shared" si="3"/>
        <v>1087.324</v>
      </c>
      <c r="Y43" s="32">
        <v>556.975</v>
      </c>
      <c r="Z43" s="21"/>
      <c r="AA43" s="21">
        <v>530.349</v>
      </c>
      <c r="AB43" s="35"/>
      <c r="AC43" s="37">
        <v>0</v>
      </c>
      <c r="AD43" s="38">
        <f>SUM(AE43:AI43)</f>
        <v>12612.676</v>
      </c>
      <c r="AE43" s="32">
        <v>3198.025</v>
      </c>
      <c r="AF43" s="35"/>
      <c r="AG43" s="21">
        <v>9414.651</v>
      </c>
      <c r="AH43" s="35"/>
      <c r="AI43" s="36"/>
      <c r="AJ43" s="179">
        <f t="shared" si="5"/>
        <v>11700</v>
      </c>
      <c r="AK43" s="32">
        <v>1755</v>
      </c>
      <c r="AL43" s="21"/>
      <c r="AM43" s="21">
        <v>9945</v>
      </c>
      <c r="AN43" s="21"/>
      <c r="AO43" s="53"/>
      <c r="AP43" s="15">
        <f t="shared" si="6"/>
        <v>0</v>
      </c>
      <c r="AQ43" s="32"/>
      <c r="AR43" s="21"/>
      <c r="AS43" s="21"/>
      <c r="AT43" s="21"/>
      <c r="AU43" s="27"/>
      <c r="AV43" s="179">
        <f t="shared" si="7"/>
        <v>0</v>
      </c>
      <c r="AW43" s="32"/>
      <c r="AX43" s="21"/>
      <c r="AY43" s="21"/>
      <c r="AZ43" s="21"/>
      <c r="BA43" s="53"/>
      <c r="BB43" s="203"/>
      <c r="BC43" s="119"/>
    </row>
    <row r="44" spans="3:55" ht="30" hidden="1" outlineLevel="1">
      <c r="C44" s="63">
        <v>2</v>
      </c>
      <c r="D44" s="59" t="s">
        <v>221</v>
      </c>
      <c r="E44" s="257" t="s">
        <v>217</v>
      </c>
      <c r="F44" s="171">
        <f t="shared" si="21"/>
        <v>3000</v>
      </c>
      <c r="G44" s="12">
        <f t="shared" si="22"/>
        <v>3000</v>
      </c>
      <c r="H44" s="17">
        <f t="shared" si="23"/>
        <v>0</v>
      </c>
      <c r="I44" s="10">
        <f t="shared" si="24"/>
        <v>0</v>
      </c>
      <c r="J44" s="14">
        <f t="shared" si="25"/>
        <v>0</v>
      </c>
      <c r="K44" s="13">
        <f t="shared" si="26"/>
        <v>0</v>
      </c>
      <c r="L44" s="191">
        <f t="shared" si="27"/>
        <v>0</v>
      </c>
      <c r="M44" s="32"/>
      <c r="N44" s="35"/>
      <c r="O44" s="35"/>
      <c r="P44" s="35"/>
      <c r="Q44" s="37">
        <v>0</v>
      </c>
      <c r="R44" s="38">
        <f aca="true" t="shared" si="32" ref="R44:R58">SUM(S44:W44)</f>
        <v>400</v>
      </c>
      <c r="S44" s="32">
        <v>400</v>
      </c>
      <c r="T44" s="35"/>
      <c r="U44" s="35"/>
      <c r="V44" s="21"/>
      <c r="W44" s="36"/>
      <c r="X44" s="191">
        <f aca="true" t="shared" si="33" ref="X44:X58">SUM(Y44:AC44)</f>
        <v>168.554</v>
      </c>
      <c r="Y44" s="32">
        <v>168.554</v>
      </c>
      <c r="Z44" s="21"/>
      <c r="AA44" s="21"/>
      <c r="AB44" s="35"/>
      <c r="AC44" s="37">
        <v>0</v>
      </c>
      <c r="AD44" s="38">
        <f t="shared" si="4"/>
        <v>2431.446</v>
      </c>
      <c r="AE44" s="32">
        <v>2431.446</v>
      </c>
      <c r="AF44" s="35"/>
      <c r="AG44" s="21"/>
      <c r="AH44" s="35"/>
      <c r="AI44" s="36"/>
      <c r="AJ44" s="179">
        <f aca="true" t="shared" si="34" ref="AJ44:AJ58">SUM(AK44:AO44)</f>
        <v>0</v>
      </c>
      <c r="AK44" s="32"/>
      <c r="AL44" s="21"/>
      <c r="AM44" s="21"/>
      <c r="AN44" s="21"/>
      <c r="AO44" s="53"/>
      <c r="AP44" s="15">
        <f aca="true" t="shared" si="35" ref="AP44:AP58">SUM(AQ44:AU44)</f>
        <v>0</v>
      </c>
      <c r="AQ44" s="32"/>
      <c r="AR44" s="21"/>
      <c r="AS44" s="21"/>
      <c r="AT44" s="21"/>
      <c r="AU44" s="27"/>
      <c r="AV44" s="179">
        <f aca="true" t="shared" si="36" ref="AV44:AV58">SUM(AW44:BA44)</f>
        <v>0</v>
      </c>
      <c r="AW44" s="32"/>
      <c r="AX44" s="21"/>
      <c r="AY44" s="21"/>
      <c r="AZ44" s="21"/>
      <c r="BA44" s="53"/>
      <c r="BB44" s="203"/>
      <c r="BC44" s="119"/>
    </row>
    <row r="45" spans="3:55" ht="45" hidden="1" outlineLevel="1">
      <c r="C45" s="63">
        <v>3</v>
      </c>
      <c r="D45" s="59" t="s">
        <v>288</v>
      </c>
      <c r="E45" s="257" t="s">
        <v>217</v>
      </c>
      <c r="F45" s="171">
        <f t="shared" si="21"/>
        <v>108000</v>
      </c>
      <c r="G45" s="12">
        <f t="shared" si="22"/>
        <v>54000</v>
      </c>
      <c r="H45" s="17">
        <f t="shared" si="23"/>
        <v>54000</v>
      </c>
      <c r="I45" s="10">
        <f t="shared" si="24"/>
        <v>0</v>
      </c>
      <c r="J45" s="14">
        <f t="shared" si="25"/>
        <v>0</v>
      </c>
      <c r="K45" s="13">
        <f t="shared" si="26"/>
        <v>0</v>
      </c>
      <c r="L45" s="191">
        <f t="shared" si="27"/>
        <v>200</v>
      </c>
      <c r="M45" s="32">
        <v>100</v>
      </c>
      <c r="N45" s="35">
        <v>100</v>
      </c>
      <c r="O45" s="35"/>
      <c r="P45" s="35"/>
      <c r="Q45" s="37">
        <v>0</v>
      </c>
      <c r="R45" s="38">
        <f t="shared" si="32"/>
        <v>750</v>
      </c>
      <c r="S45" s="32">
        <v>375</v>
      </c>
      <c r="T45" s="35">
        <v>375</v>
      </c>
      <c r="U45" s="35"/>
      <c r="V45" s="21"/>
      <c r="W45" s="36"/>
      <c r="X45" s="191">
        <f t="shared" si="33"/>
        <v>545.72</v>
      </c>
      <c r="Y45" s="32">
        <v>272.86</v>
      </c>
      <c r="Z45" s="21">
        <v>272.86</v>
      </c>
      <c r="AA45" s="21"/>
      <c r="AB45" s="35"/>
      <c r="AC45" s="37">
        <v>0</v>
      </c>
      <c r="AD45" s="38">
        <f t="shared" si="4"/>
        <v>27355.532</v>
      </c>
      <c r="AE45" s="32">
        <v>13677.766</v>
      </c>
      <c r="AF45" s="35">
        <v>13677.766</v>
      </c>
      <c r="AG45" s="21"/>
      <c r="AH45" s="35"/>
      <c r="AI45" s="36"/>
      <c r="AJ45" s="179">
        <f t="shared" si="34"/>
        <v>50000</v>
      </c>
      <c r="AK45" s="32">
        <v>25000</v>
      </c>
      <c r="AL45" s="21">
        <v>25000</v>
      </c>
      <c r="AM45" s="21"/>
      <c r="AN45" s="21"/>
      <c r="AO45" s="53"/>
      <c r="AP45" s="15">
        <f t="shared" si="35"/>
        <v>29148.748</v>
      </c>
      <c r="AQ45" s="32">
        <f>10000+4525+49.374</f>
        <v>14574.374</v>
      </c>
      <c r="AR45" s="21">
        <f>10000+4525+49.374</f>
        <v>14574.374</v>
      </c>
      <c r="AS45" s="21"/>
      <c r="AT45" s="21"/>
      <c r="AU45" s="27"/>
      <c r="AV45" s="179">
        <f t="shared" si="36"/>
        <v>0</v>
      </c>
      <c r="AW45" s="32"/>
      <c r="AX45" s="21"/>
      <c r="AY45" s="21"/>
      <c r="AZ45" s="21"/>
      <c r="BA45" s="53"/>
      <c r="BB45" s="203"/>
      <c r="BC45" s="119"/>
    </row>
    <row r="46" spans="1:55" ht="30" hidden="1" outlineLevel="1">
      <c r="A46" s="63"/>
      <c r="B46" s="63"/>
      <c r="C46" s="63">
        <v>4</v>
      </c>
      <c r="D46" s="59" t="s">
        <v>222</v>
      </c>
      <c r="E46" s="257" t="s">
        <v>217</v>
      </c>
      <c r="F46" s="171">
        <f t="shared" si="21"/>
        <v>3448.959</v>
      </c>
      <c r="G46" s="12">
        <f t="shared" si="22"/>
        <v>3448.959</v>
      </c>
      <c r="H46" s="17">
        <f t="shared" si="23"/>
        <v>0</v>
      </c>
      <c r="I46" s="10">
        <f t="shared" si="24"/>
        <v>0</v>
      </c>
      <c r="J46" s="14">
        <f t="shared" si="25"/>
        <v>0</v>
      </c>
      <c r="K46" s="13">
        <f t="shared" si="26"/>
        <v>0</v>
      </c>
      <c r="L46" s="191">
        <f t="shared" si="27"/>
        <v>0</v>
      </c>
      <c r="M46" s="32"/>
      <c r="N46" s="35"/>
      <c r="O46" s="35"/>
      <c r="P46" s="35"/>
      <c r="Q46" s="37">
        <v>0</v>
      </c>
      <c r="R46" s="38">
        <f t="shared" si="32"/>
        <v>2.044</v>
      </c>
      <c r="S46" s="32">
        <v>2.044</v>
      </c>
      <c r="T46" s="35"/>
      <c r="U46" s="35"/>
      <c r="V46" s="21"/>
      <c r="W46" s="36"/>
      <c r="X46" s="191">
        <f t="shared" si="33"/>
        <v>217.725</v>
      </c>
      <c r="Y46" s="32">
        <v>217.725</v>
      </c>
      <c r="Z46" s="21"/>
      <c r="AA46" s="21"/>
      <c r="AB46" s="35"/>
      <c r="AC46" s="37">
        <v>0</v>
      </c>
      <c r="AD46" s="38">
        <f t="shared" si="4"/>
        <v>3229.19</v>
      </c>
      <c r="AE46" s="32">
        <v>3229.19</v>
      </c>
      <c r="AF46" s="35"/>
      <c r="AG46" s="21"/>
      <c r="AH46" s="35"/>
      <c r="AI46" s="36"/>
      <c r="AJ46" s="179">
        <f t="shared" si="34"/>
        <v>0</v>
      </c>
      <c r="AK46" s="32">
        <v>0</v>
      </c>
      <c r="AL46" s="21"/>
      <c r="AM46" s="21"/>
      <c r="AN46" s="21"/>
      <c r="AO46" s="53"/>
      <c r="AP46" s="15">
        <f t="shared" si="35"/>
        <v>0</v>
      </c>
      <c r="AQ46" s="32">
        <v>0</v>
      </c>
      <c r="AR46" s="21"/>
      <c r="AS46" s="21"/>
      <c r="AT46" s="21"/>
      <c r="AU46" s="27"/>
      <c r="AV46" s="179">
        <f t="shared" si="36"/>
        <v>0</v>
      </c>
      <c r="AW46" s="32">
        <v>0</v>
      </c>
      <c r="AX46" s="21"/>
      <c r="AY46" s="21"/>
      <c r="AZ46" s="21"/>
      <c r="BA46" s="53"/>
      <c r="BB46" s="203">
        <v>56551.041</v>
      </c>
      <c r="BC46" s="119"/>
    </row>
    <row r="47" spans="1:55" ht="59.25" hidden="1" outlineLevel="1">
      <c r="A47" s="63"/>
      <c r="B47" s="63"/>
      <c r="C47" s="63">
        <v>5</v>
      </c>
      <c r="D47" s="59" t="s">
        <v>294</v>
      </c>
      <c r="E47" s="257" t="s">
        <v>217</v>
      </c>
      <c r="F47" s="171">
        <f t="shared" si="21"/>
        <v>9031.136</v>
      </c>
      <c r="G47" s="12">
        <f t="shared" si="22"/>
        <v>3645.829</v>
      </c>
      <c r="H47" s="17">
        <f t="shared" si="23"/>
        <v>0</v>
      </c>
      <c r="I47" s="10">
        <f t="shared" si="24"/>
        <v>5385.307</v>
      </c>
      <c r="J47" s="14">
        <f t="shared" si="25"/>
        <v>0</v>
      </c>
      <c r="K47" s="13">
        <f t="shared" si="26"/>
        <v>0</v>
      </c>
      <c r="L47" s="191">
        <f t="shared" si="27"/>
        <v>9031.136</v>
      </c>
      <c r="M47" s="32">
        <v>3645.829</v>
      </c>
      <c r="N47" s="35"/>
      <c r="O47" s="35">
        <v>5385.307</v>
      </c>
      <c r="P47" s="35"/>
      <c r="Q47" s="37">
        <v>0</v>
      </c>
      <c r="R47" s="38">
        <f t="shared" si="32"/>
        <v>0</v>
      </c>
      <c r="S47" s="32"/>
      <c r="T47" s="35"/>
      <c r="U47" s="35"/>
      <c r="V47" s="21"/>
      <c r="W47" s="36"/>
      <c r="X47" s="191">
        <f t="shared" si="33"/>
        <v>0</v>
      </c>
      <c r="Y47" s="32"/>
      <c r="Z47" s="21"/>
      <c r="AA47" s="21"/>
      <c r="AB47" s="35"/>
      <c r="AC47" s="37">
        <v>0</v>
      </c>
      <c r="AD47" s="38">
        <f t="shared" si="4"/>
        <v>0</v>
      </c>
      <c r="AE47" s="32"/>
      <c r="AF47" s="35"/>
      <c r="AG47" s="21"/>
      <c r="AH47" s="35"/>
      <c r="AI47" s="36"/>
      <c r="AJ47" s="179">
        <f t="shared" si="34"/>
        <v>0</v>
      </c>
      <c r="AK47" s="32"/>
      <c r="AL47" s="21"/>
      <c r="AM47" s="21"/>
      <c r="AN47" s="21"/>
      <c r="AO47" s="53"/>
      <c r="AP47" s="15">
        <f t="shared" si="35"/>
        <v>0</v>
      </c>
      <c r="AQ47" s="32"/>
      <c r="AR47" s="21"/>
      <c r="AS47" s="21"/>
      <c r="AT47" s="21"/>
      <c r="AU47" s="27"/>
      <c r="AV47" s="179">
        <f t="shared" si="36"/>
        <v>0</v>
      </c>
      <c r="AW47" s="32"/>
      <c r="AX47" s="21"/>
      <c r="AY47" s="21"/>
      <c r="AZ47" s="21"/>
      <c r="BA47" s="53"/>
      <c r="BB47" s="203"/>
      <c r="BC47" s="119"/>
    </row>
    <row r="48" spans="1:55" ht="30" hidden="1" outlineLevel="1">
      <c r="A48" s="63"/>
      <c r="B48" s="63"/>
      <c r="C48" s="63">
        <v>6</v>
      </c>
      <c r="D48" s="59" t="s">
        <v>267</v>
      </c>
      <c r="E48" s="257" t="s">
        <v>217</v>
      </c>
      <c r="F48" s="171">
        <f t="shared" si="21"/>
        <v>2972.544</v>
      </c>
      <c r="G48" s="12">
        <f t="shared" si="22"/>
        <v>1007.519</v>
      </c>
      <c r="H48" s="17">
        <f t="shared" si="23"/>
        <v>0</v>
      </c>
      <c r="I48" s="10">
        <f t="shared" si="24"/>
        <v>0</v>
      </c>
      <c r="J48" s="14">
        <f t="shared" si="25"/>
        <v>1465.025</v>
      </c>
      <c r="K48" s="13">
        <f t="shared" si="26"/>
        <v>500</v>
      </c>
      <c r="L48" s="191">
        <f t="shared" si="27"/>
        <v>680.83</v>
      </c>
      <c r="M48" s="32">
        <v>680.83</v>
      </c>
      <c r="N48" s="35"/>
      <c r="O48" s="35"/>
      <c r="P48" s="35"/>
      <c r="Q48" s="37">
        <v>0</v>
      </c>
      <c r="R48" s="38">
        <f t="shared" si="32"/>
        <v>2291.714</v>
      </c>
      <c r="S48" s="32">
        <v>326.689</v>
      </c>
      <c r="T48" s="35"/>
      <c r="U48" s="35"/>
      <c r="V48" s="21">
        <v>1465.025</v>
      </c>
      <c r="W48" s="36">
        <v>500</v>
      </c>
      <c r="X48" s="191">
        <f t="shared" si="33"/>
        <v>0</v>
      </c>
      <c r="Y48" s="32"/>
      <c r="Z48" s="21"/>
      <c r="AA48" s="21"/>
      <c r="AB48" s="35"/>
      <c r="AC48" s="37">
        <v>0</v>
      </c>
      <c r="AD48" s="38">
        <f t="shared" si="4"/>
        <v>0</v>
      </c>
      <c r="AE48" s="32"/>
      <c r="AF48" s="35"/>
      <c r="AG48" s="21"/>
      <c r="AH48" s="35"/>
      <c r="AI48" s="36"/>
      <c r="AJ48" s="179">
        <f t="shared" si="34"/>
        <v>0</v>
      </c>
      <c r="AK48" s="32"/>
      <c r="AL48" s="21"/>
      <c r="AM48" s="21"/>
      <c r="AN48" s="21"/>
      <c r="AO48" s="53"/>
      <c r="AP48" s="15">
        <f t="shared" si="35"/>
        <v>0</v>
      </c>
      <c r="AQ48" s="32"/>
      <c r="AR48" s="21"/>
      <c r="AS48" s="21"/>
      <c r="AT48" s="21"/>
      <c r="AU48" s="27"/>
      <c r="AV48" s="179">
        <f t="shared" si="36"/>
        <v>0</v>
      </c>
      <c r="AW48" s="32"/>
      <c r="AX48" s="21"/>
      <c r="AY48" s="21"/>
      <c r="AZ48" s="21"/>
      <c r="BA48" s="53"/>
      <c r="BB48" s="203"/>
      <c r="BC48" s="119"/>
    </row>
    <row r="49" spans="1:55" ht="30" hidden="1" outlineLevel="1">
      <c r="A49" s="63"/>
      <c r="B49" s="63"/>
      <c r="C49" s="63">
        <v>7</v>
      </c>
      <c r="D49" s="59" t="s">
        <v>266</v>
      </c>
      <c r="E49" s="257" t="s">
        <v>217</v>
      </c>
      <c r="F49" s="171">
        <f t="shared" si="21"/>
        <v>1625.702</v>
      </c>
      <c r="G49" s="12">
        <f t="shared" si="22"/>
        <v>1625.702</v>
      </c>
      <c r="H49" s="17">
        <f t="shared" si="23"/>
        <v>0</v>
      </c>
      <c r="I49" s="10">
        <f t="shared" si="24"/>
        <v>0</v>
      </c>
      <c r="J49" s="14">
        <f t="shared" si="25"/>
        <v>0</v>
      </c>
      <c r="K49" s="13">
        <f t="shared" si="26"/>
        <v>0</v>
      </c>
      <c r="L49" s="191">
        <f t="shared" si="27"/>
        <v>1625.702</v>
      </c>
      <c r="M49" s="32">
        <v>1625.702</v>
      </c>
      <c r="N49" s="35"/>
      <c r="O49" s="35"/>
      <c r="P49" s="35"/>
      <c r="Q49" s="37">
        <v>0</v>
      </c>
      <c r="R49" s="38">
        <f t="shared" si="32"/>
        <v>0</v>
      </c>
      <c r="S49" s="32"/>
      <c r="T49" s="35"/>
      <c r="U49" s="35"/>
      <c r="V49" s="21"/>
      <c r="W49" s="36"/>
      <c r="X49" s="191">
        <f t="shared" si="33"/>
        <v>0</v>
      </c>
      <c r="Y49" s="32"/>
      <c r="Z49" s="21"/>
      <c r="AA49" s="21"/>
      <c r="AB49" s="35"/>
      <c r="AC49" s="37">
        <v>0</v>
      </c>
      <c r="AD49" s="38">
        <f t="shared" si="4"/>
        <v>0</v>
      </c>
      <c r="AE49" s="32"/>
      <c r="AF49" s="35"/>
      <c r="AG49" s="21"/>
      <c r="AH49" s="35"/>
      <c r="AI49" s="36"/>
      <c r="AJ49" s="179">
        <f t="shared" si="34"/>
        <v>0</v>
      </c>
      <c r="AK49" s="32"/>
      <c r="AL49" s="21"/>
      <c r="AM49" s="21"/>
      <c r="AN49" s="21"/>
      <c r="AO49" s="53"/>
      <c r="AP49" s="15">
        <f t="shared" si="35"/>
        <v>0</v>
      </c>
      <c r="AQ49" s="32"/>
      <c r="AR49" s="21"/>
      <c r="AS49" s="21"/>
      <c r="AT49" s="21"/>
      <c r="AU49" s="27"/>
      <c r="AV49" s="179">
        <f t="shared" si="36"/>
        <v>0</v>
      </c>
      <c r="AW49" s="32"/>
      <c r="AX49" s="21"/>
      <c r="AY49" s="21"/>
      <c r="AZ49" s="21"/>
      <c r="BA49" s="53"/>
      <c r="BB49" s="203"/>
      <c r="BC49" s="119"/>
    </row>
    <row r="50" spans="1:55" ht="45" hidden="1" outlineLevel="1">
      <c r="A50" s="63"/>
      <c r="B50" s="63"/>
      <c r="C50" s="63">
        <v>8</v>
      </c>
      <c r="D50" s="59" t="s">
        <v>257</v>
      </c>
      <c r="E50" s="257" t="s">
        <v>217</v>
      </c>
      <c r="F50" s="171">
        <f t="shared" si="21"/>
        <v>25978.112</v>
      </c>
      <c r="G50" s="12">
        <f t="shared" si="22"/>
        <v>25978.112</v>
      </c>
      <c r="H50" s="17">
        <f t="shared" si="23"/>
        <v>0</v>
      </c>
      <c r="I50" s="10">
        <f t="shared" si="24"/>
        <v>0</v>
      </c>
      <c r="J50" s="14">
        <f t="shared" si="25"/>
        <v>0</v>
      </c>
      <c r="K50" s="13">
        <f t="shared" si="26"/>
        <v>0</v>
      </c>
      <c r="L50" s="191">
        <f t="shared" si="27"/>
        <v>19500</v>
      </c>
      <c r="M50" s="32">
        <v>19500</v>
      </c>
      <c r="N50" s="35"/>
      <c r="O50" s="35"/>
      <c r="P50" s="35"/>
      <c r="Q50" s="37">
        <v>0</v>
      </c>
      <c r="R50" s="38">
        <f t="shared" si="32"/>
        <v>5640.614</v>
      </c>
      <c r="S50" s="32">
        <v>5640.614</v>
      </c>
      <c r="T50" s="35"/>
      <c r="U50" s="35"/>
      <c r="V50" s="21"/>
      <c r="W50" s="36"/>
      <c r="X50" s="191">
        <f t="shared" si="33"/>
        <v>0</v>
      </c>
      <c r="Y50" s="32"/>
      <c r="Z50" s="21"/>
      <c r="AA50" s="21"/>
      <c r="AB50" s="35"/>
      <c r="AC50" s="37">
        <v>0</v>
      </c>
      <c r="AD50" s="38">
        <f t="shared" si="4"/>
        <v>837.498</v>
      </c>
      <c r="AE50" s="32">
        <v>837.498</v>
      </c>
      <c r="AF50" s="35"/>
      <c r="AG50" s="21"/>
      <c r="AH50" s="35"/>
      <c r="AI50" s="36"/>
      <c r="AJ50" s="179">
        <f t="shared" si="34"/>
        <v>0</v>
      </c>
      <c r="AK50" s="32"/>
      <c r="AL50" s="21"/>
      <c r="AM50" s="21"/>
      <c r="AN50" s="21"/>
      <c r="AO50" s="53"/>
      <c r="AP50" s="15">
        <f t="shared" si="35"/>
        <v>0</v>
      </c>
      <c r="AQ50" s="32"/>
      <c r="AR50" s="21"/>
      <c r="AS50" s="21"/>
      <c r="AT50" s="21"/>
      <c r="AU50" s="27"/>
      <c r="AV50" s="179">
        <f t="shared" si="36"/>
        <v>0</v>
      </c>
      <c r="AW50" s="32"/>
      <c r="AX50" s="21"/>
      <c r="AY50" s="21"/>
      <c r="AZ50" s="21"/>
      <c r="BA50" s="53"/>
      <c r="BB50" s="203"/>
      <c r="BC50" s="119"/>
    </row>
    <row r="51" spans="3:55" ht="44.25" hidden="1" outlineLevel="1">
      <c r="C51" s="63">
        <v>9</v>
      </c>
      <c r="D51" s="59" t="s">
        <v>296</v>
      </c>
      <c r="E51" s="257" t="s">
        <v>217</v>
      </c>
      <c r="F51" s="171">
        <f t="shared" si="21"/>
        <v>125058.24799999999</v>
      </c>
      <c r="G51" s="12">
        <f t="shared" si="22"/>
        <v>102578.168</v>
      </c>
      <c r="H51" s="17">
        <f t="shared" si="23"/>
        <v>0</v>
      </c>
      <c r="I51" s="10">
        <f t="shared" si="24"/>
        <v>22480.08</v>
      </c>
      <c r="J51" s="14">
        <f t="shared" si="25"/>
        <v>0</v>
      </c>
      <c r="K51" s="13">
        <f t="shared" si="26"/>
        <v>0</v>
      </c>
      <c r="L51" s="191">
        <f t="shared" si="27"/>
        <v>0</v>
      </c>
      <c r="M51" s="32"/>
      <c r="N51" s="35"/>
      <c r="O51" s="35"/>
      <c r="P51" s="35"/>
      <c r="Q51" s="37">
        <v>0</v>
      </c>
      <c r="R51" s="38">
        <f t="shared" si="32"/>
        <v>0</v>
      </c>
      <c r="S51" s="32"/>
      <c r="T51" s="35"/>
      <c r="U51" s="35"/>
      <c r="V51" s="21"/>
      <c r="W51" s="36"/>
      <c r="X51" s="191">
        <f t="shared" si="33"/>
        <v>1999.999</v>
      </c>
      <c r="Y51" s="32">
        <v>1058.248</v>
      </c>
      <c r="Z51" s="21"/>
      <c r="AA51" s="21">
        <v>941.751</v>
      </c>
      <c r="AB51" s="35"/>
      <c r="AC51" s="37">
        <v>0</v>
      </c>
      <c r="AD51" s="38">
        <f>SUM(AE51:AI51)</f>
        <v>15000</v>
      </c>
      <c r="AE51" s="32">
        <v>12000</v>
      </c>
      <c r="AF51" s="35"/>
      <c r="AG51" s="21">
        <v>3000</v>
      </c>
      <c r="AH51" s="35"/>
      <c r="AI51" s="36"/>
      <c r="AJ51" s="179">
        <f t="shared" si="34"/>
        <v>24518.879</v>
      </c>
      <c r="AK51" s="32">
        <v>14518.879</v>
      </c>
      <c r="AL51" s="21"/>
      <c r="AM51" s="21">
        <v>10000</v>
      </c>
      <c r="AN51" s="21"/>
      <c r="AO51" s="53"/>
      <c r="AP51" s="15">
        <f t="shared" si="35"/>
        <v>41539.369999999995</v>
      </c>
      <c r="AQ51" s="32">
        <v>33001.041</v>
      </c>
      <c r="AR51" s="21"/>
      <c r="AS51" s="21">
        <v>8538.329</v>
      </c>
      <c r="AT51" s="21"/>
      <c r="AU51" s="27"/>
      <c r="AV51" s="179">
        <f t="shared" si="36"/>
        <v>42000</v>
      </c>
      <c r="AW51" s="32">
        <v>42000</v>
      </c>
      <c r="AX51" s="21"/>
      <c r="AY51" s="21"/>
      <c r="AZ51" s="21"/>
      <c r="BA51" s="53"/>
      <c r="BB51" s="203"/>
      <c r="BC51" s="119"/>
    </row>
    <row r="52" spans="1:55" ht="45" hidden="1" outlineLevel="1">
      <c r="A52" s="63"/>
      <c r="B52" s="63"/>
      <c r="C52" s="63">
        <v>10</v>
      </c>
      <c r="D52" s="59" t="s">
        <v>295</v>
      </c>
      <c r="E52" s="257" t="s">
        <v>217</v>
      </c>
      <c r="F52" s="171">
        <f t="shared" si="21"/>
        <v>3400</v>
      </c>
      <c r="G52" s="12">
        <f t="shared" si="22"/>
        <v>1391.432</v>
      </c>
      <c r="H52" s="17">
        <f t="shared" si="23"/>
        <v>0</v>
      </c>
      <c r="I52" s="10">
        <f t="shared" si="24"/>
        <v>2008.568</v>
      </c>
      <c r="J52" s="14">
        <f t="shared" si="25"/>
        <v>0</v>
      </c>
      <c r="K52" s="13">
        <f t="shared" si="26"/>
        <v>0</v>
      </c>
      <c r="L52" s="191">
        <f t="shared" si="27"/>
        <v>3400</v>
      </c>
      <c r="M52" s="32">
        <v>1391.432</v>
      </c>
      <c r="N52" s="35"/>
      <c r="O52" s="35">
        <v>2008.568</v>
      </c>
      <c r="P52" s="35"/>
      <c r="Q52" s="37">
        <v>0</v>
      </c>
      <c r="R52" s="38">
        <f t="shared" si="32"/>
        <v>0</v>
      </c>
      <c r="S52" s="32"/>
      <c r="T52" s="35"/>
      <c r="U52" s="35"/>
      <c r="V52" s="21"/>
      <c r="W52" s="36"/>
      <c r="X52" s="191">
        <f t="shared" si="33"/>
        <v>0</v>
      </c>
      <c r="Y52" s="32"/>
      <c r="Z52" s="21"/>
      <c r="AA52" s="21"/>
      <c r="AB52" s="35"/>
      <c r="AC52" s="37">
        <v>0</v>
      </c>
      <c r="AD52" s="38">
        <f aca="true" t="shared" si="37" ref="AD52:AD58">SUM(AE52:AI52)</f>
        <v>0</v>
      </c>
      <c r="AE52" s="32"/>
      <c r="AF52" s="35"/>
      <c r="AG52" s="21"/>
      <c r="AH52" s="35"/>
      <c r="AI52" s="36"/>
      <c r="AJ52" s="179">
        <f t="shared" si="34"/>
        <v>0</v>
      </c>
      <c r="AK52" s="32"/>
      <c r="AL52" s="21"/>
      <c r="AM52" s="21"/>
      <c r="AN52" s="21"/>
      <c r="AO52" s="53"/>
      <c r="AP52" s="15">
        <f t="shared" si="35"/>
        <v>0</v>
      </c>
      <c r="AQ52" s="32"/>
      <c r="AR52" s="21"/>
      <c r="AS52" s="21"/>
      <c r="AT52" s="21"/>
      <c r="AU52" s="27"/>
      <c r="AV52" s="179">
        <f t="shared" si="36"/>
        <v>0</v>
      </c>
      <c r="AW52" s="32"/>
      <c r="AX52" s="21"/>
      <c r="AY52" s="21"/>
      <c r="AZ52" s="21"/>
      <c r="BA52" s="53"/>
      <c r="BB52" s="203"/>
      <c r="BC52" s="119"/>
    </row>
    <row r="53" spans="3:55" ht="45" hidden="1" outlineLevel="1">
      <c r="C53" s="63">
        <v>11</v>
      </c>
      <c r="D53" s="59" t="s">
        <v>297</v>
      </c>
      <c r="E53" s="257" t="s">
        <v>217</v>
      </c>
      <c r="F53" s="171">
        <f t="shared" si="21"/>
        <v>8999.975</v>
      </c>
      <c r="G53" s="12">
        <f t="shared" si="22"/>
        <v>3600.946</v>
      </c>
      <c r="H53" s="17">
        <f t="shared" si="23"/>
        <v>0</v>
      </c>
      <c r="I53" s="10">
        <f t="shared" si="24"/>
        <v>5399.029</v>
      </c>
      <c r="J53" s="14">
        <f t="shared" si="25"/>
        <v>0</v>
      </c>
      <c r="K53" s="13">
        <f t="shared" si="26"/>
        <v>0</v>
      </c>
      <c r="L53" s="191">
        <f>SUM(M53:Q53)</f>
        <v>0</v>
      </c>
      <c r="M53" s="32"/>
      <c r="N53" s="35"/>
      <c r="O53" s="35"/>
      <c r="P53" s="35"/>
      <c r="Q53" s="37">
        <v>0</v>
      </c>
      <c r="R53" s="38">
        <f>SUM(S53:W53)</f>
        <v>0</v>
      </c>
      <c r="S53" s="32"/>
      <c r="T53" s="35"/>
      <c r="U53" s="35"/>
      <c r="V53" s="21"/>
      <c r="W53" s="36"/>
      <c r="X53" s="191">
        <f>SUM(Y53:AC53)</f>
        <v>7599.975</v>
      </c>
      <c r="Y53" s="32">
        <v>3040.946</v>
      </c>
      <c r="Z53" s="21"/>
      <c r="AA53" s="21">
        <v>4559.029</v>
      </c>
      <c r="AB53" s="35"/>
      <c r="AC53" s="37">
        <v>0</v>
      </c>
      <c r="AD53" s="38">
        <f>SUM(AE53:AI53)</f>
        <v>1400</v>
      </c>
      <c r="AE53" s="32">
        <v>560</v>
      </c>
      <c r="AF53" s="35"/>
      <c r="AG53" s="21">
        <v>840</v>
      </c>
      <c r="AH53" s="35"/>
      <c r="AI53" s="36"/>
      <c r="AJ53" s="179">
        <f t="shared" si="34"/>
        <v>0</v>
      </c>
      <c r="AK53" s="32"/>
      <c r="AL53" s="21"/>
      <c r="AM53" s="21"/>
      <c r="AN53" s="21"/>
      <c r="AO53" s="53"/>
      <c r="AP53" s="15">
        <f t="shared" si="35"/>
        <v>0</v>
      </c>
      <c r="AQ53" s="32"/>
      <c r="AR53" s="21"/>
      <c r="AS53" s="21"/>
      <c r="AT53" s="21"/>
      <c r="AU53" s="27"/>
      <c r="AV53" s="179">
        <f t="shared" si="36"/>
        <v>0</v>
      </c>
      <c r="AW53" s="32"/>
      <c r="AX53" s="21"/>
      <c r="AY53" s="21"/>
      <c r="AZ53" s="21"/>
      <c r="BA53" s="53"/>
      <c r="BB53" s="203"/>
      <c r="BC53" s="119"/>
    </row>
    <row r="54" spans="1:55" ht="36" customHeight="1" hidden="1" outlineLevel="1">
      <c r="A54" s="63"/>
      <c r="B54" s="63"/>
      <c r="C54" s="63">
        <v>12</v>
      </c>
      <c r="D54" s="59" t="s">
        <v>289</v>
      </c>
      <c r="E54" s="257" t="s">
        <v>217</v>
      </c>
      <c r="F54" s="171">
        <f aca="true" t="shared" si="38" ref="F54:K54">L54+R54+X54+AD54+AJ54+AP54+AV54</f>
        <v>8103.98</v>
      </c>
      <c r="G54" s="12">
        <f t="shared" si="38"/>
        <v>7306.99</v>
      </c>
      <c r="H54" s="17">
        <f t="shared" si="38"/>
        <v>0</v>
      </c>
      <c r="I54" s="10">
        <f t="shared" si="38"/>
        <v>0</v>
      </c>
      <c r="J54" s="14">
        <f t="shared" si="38"/>
        <v>0</v>
      </c>
      <c r="K54" s="13">
        <f t="shared" si="38"/>
        <v>796.99</v>
      </c>
      <c r="L54" s="191">
        <f t="shared" si="27"/>
        <v>0</v>
      </c>
      <c r="M54" s="32"/>
      <c r="N54" s="35"/>
      <c r="O54" s="35"/>
      <c r="P54" s="35"/>
      <c r="Q54" s="37">
        <v>0</v>
      </c>
      <c r="R54" s="38">
        <f t="shared" si="32"/>
        <v>96.99</v>
      </c>
      <c r="S54" s="32">
        <v>96.99</v>
      </c>
      <c r="T54" s="35"/>
      <c r="U54" s="35"/>
      <c r="V54" s="21"/>
      <c r="W54" s="36"/>
      <c r="X54" s="191">
        <f t="shared" si="33"/>
        <v>4566.99</v>
      </c>
      <c r="Y54" s="32">
        <v>3770</v>
      </c>
      <c r="Z54" s="21"/>
      <c r="AA54" s="21"/>
      <c r="AB54" s="35"/>
      <c r="AC54" s="37">
        <v>796.99</v>
      </c>
      <c r="AD54" s="38">
        <f t="shared" si="37"/>
        <v>3440</v>
      </c>
      <c r="AE54" s="32">
        <v>3440</v>
      </c>
      <c r="AF54" s="35"/>
      <c r="AG54" s="21"/>
      <c r="AH54" s="35"/>
      <c r="AI54" s="36"/>
      <c r="AJ54" s="179">
        <f t="shared" si="34"/>
        <v>0</v>
      </c>
      <c r="AK54" s="32"/>
      <c r="AL54" s="21"/>
      <c r="AM54" s="21"/>
      <c r="AN54" s="21"/>
      <c r="AO54" s="53"/>
      <c r="AP54" s="15">
        <f t="shared" si="35"/>
        <v>0</v>
      </c>
      <c r="AQ54" s="32"/>
      <c r="AR54" s="21"/>
      <c r="AS54" s="21"/>
      <c r="AT54" s="21"/>
      <c r="AU54" s="27"/>
      <c r="AV54" s="179">
        <f t="shared" si="36"/>
        <v>0</v>
      </c>
      <c r="AW54" s="32"/>
      <c r="AX54" s="21"/>
      <c r="AY54" s="21"/>
      <c r="AZ54" s="21"/>
      <c r="BA54" s="53"/>
      <c r="BB54" s="203"/>
      <c r="BC54" s="119"/>
    </row>
    <row r="55" spans="3:55" ht="45" hidden="1" outlineLevel="1">
      <c r="C55" s="63">
        <v>13</v>
      </c>
      <c r="D55" s="59" t="s">
        <v>258</v>
      </c>
      <c r="E55" s="257" t="s">
        <v>217</v>
      </c>
      <c r="F55" s="171">
        <f t="shared" si="21"/>
        <v>7973.546</v>
      </c>
      <c r="G55" s="12">
        <f t="shared" si="22"/>
        <v>3800</v>
      </c>
      <c r="H55" s="17">
        <f t="shared" si="23"/>
        <v>0</v>
      </c>
      <c r="I55" s="10">
        <f t="shared" si="24"/>
        <v>0</v>
      </c>
      <c r="J55" s="14">
        <f t="shared" si="25"/>
        <v>3873.546</v>
      </c>
      <c r="K55" s="13">
        <f t="shared" si="26"/>
        <v>300</v>
      </c>
      <c r="L55" s="191">
        <f t="shared" si="27"/>
        <v>4100</v>
      </c>
      <c r="M55" s="32">
        <v>3800</v>
      </c>
      <c r="N55" s="35"/>
      <c r="O55" s="35"/>
      <c r="P55" s="35"/>
      <c r="Q55" s="37">
        <v>300</v>
      </c>
      <c r="R55" s="38">
        <f t="shared" si="32"/>
        <v>3873.546</v>
      </c>
      <c r="S55" s="32"/>
      <c r="T55" s="35"/>
      <c r="U55" s="35"/>
      <c r="V55" s="21">
        <v>3873.546</v>
      </c>
      <c r="W55" s="36"/>
      <c r="X55" s="191">
        <f t="shared" si="33"/>
        <v>0</v>
      </c>
      <c r="Y55" s="32"/>
      <c r="Z55" s="21"/>
      <c r="AA55" s="21"/>
      <c r="AB55" s="35"/>
      <c r="AC55" s="37">
        <v>0</v>
      </c>
      <c r="AD55" s="38">
        <f t="shared" si="37"/>
        <v>0</v>
      </c>
      <c r="AE55" s="32"/>
      <c r="AF55" s="35"/>
      <c r="AG55" s="21"/>
      <c r="AH55" s="35"/>
      <c r="AI55" s="36"/>
      <c r="AJ55" s="179">
        <f t="shared" si="34"/>
        <v>0</v>
      </c>
      <c r="AK55" s="32"/>
      <c r="AL55" s="21"/>
      <c r="AM55" s="21"/>
      <c r="AN55" s="21"/>
      <c r="AO55" s="53"/>
      <c r="AP55" s="15">
        <f t="shared" si="35"/>
        <v>0</v>
      </c>
      <c r="AQ55" s="32"/>
      <c r="AR55" s="21"/>
      <c r="AS55" s="21"/>
      <c r="AT55" s="21"/>
      <c r="AU55" s="27"/>
      <c r="AV55" s="179">
        <f t="shared" si="36"/>
        <v>0</v>
      </c>
      <c r="AW55" s="32"/>
      <c r="AX55" s="21"/>
      <c r="AY55" s="21"/>
      <c r="AZ55" s="21"/>
      <c r="BA55" s="53"/>
      <c r="BB55" s="203"/>
      <c r="BC55" s="119"/>
    </row>
    <row r="56" spans="1:55" ht="30" hidden="1" outlineLevel="1">
      <c r="A56" s="63"/>
      <c r="B56" s="63"/>
      <c r="C56" s="63">
        <v>14</v>
      </c>
      <c r="D56" s="59" t="s">
        <v>350</v>
      </c>
      <c r="E56" s="257" t="s">
        <v>217</v>
      </c>
      <c r="F56" s="171">
        <f aca="true" t="shared" si="39" ref="F56:K57">L56+R56+X56+AD56+AJ56+AP56+AV56</f>
        <v>4500</v>
      </c>
      <c r="G56" s="12">
        <f t="shared" si="39"/>
        <v>4500</v>
      </c>
      <c r="H56" s="17">
        <f t="shared" si="39"/>
        <v>0</v>
      </c>
      <c r="I56" s="10">
        <f t="shared" si="39"/>
        <v>0</v>
      </c>
      <c r="J56" s="14">
        <f t="shared" si="39"/>
        <v>0</v>
      </c>
      <c r="K56" s="13">
        <f t="shared" si="39"/>
        <v>0</v>
      </c>
      <c r="L56" s="191">
        <f t="shared" si="27"/>
        <v>0</v>
      </c>
      <c r="M56" s="32"/>
      <c r="N56" s="35"/>
      <c r="O56" s="35"/>
      <c r="P56" s="35"/>
      <c r="Q56" s="37">
        <v>0</v>
      </c>
      <c r="R56" s="38">
        <f t="shared" si="32"/>
        <v>500</v>
      </c>
      <c r="S56" s="32">
        <v>500</v>
      </c>
      <c r="T56" s="35"/>
      <c r="U56" s="35"/>
      <c r="V56" s="21"/>
      <c r="W56" s="36"/>
      <c r="X56" s="191">
        <f t="shared" si="33"/>
        <v>161.025</v>
      </c>
      <c r="Y56" s="32">
        <v>161.025</v>
      </c>
      <c r="Z56" s="21"/>
      <c r="AA56" s="21"/>
      <c r="AB56" s="35"/>
      <c r="AC56" s="37">
        <v>0</v>
      </c>
      <c r="AD56" s="38">
        <f t="shared" si="37"/>
        <v>3838.975</v>
      </c>
      <c r="AE56" s="32">
        <v>3838.975</v>
      </c>
      <c r="AF56" s="35"/>
      <c r="AG56" s="21"/>
      <c r="AH56" s="35"/>
      <c r="AI56" s="36"/>
      <c r="AJ56" s="179">
        <f t="shared" si="34"/>
        <v>0</v>
      </c>
      <c r="AK56" s="32"/>
      <c r="AL56" s="21"/>
      <c r="AM56" s="21"/>
      <c r="AN56" s="21"/>
      <c r="AO56" s="53"/>
      <c r="AP56" s="15">
        <f t="shared" si="35"/>
        <v>0</v>
      </c>
      <c r="AQ56" s="32"/>
      <c r="AR56" s="21"/>
      <c r="AS56" s="21"/>
      <c r="AT56" s="21"/>
      <c r="AU56" s="27"/>
      <c r="AV56" s="179">
        <f t="shared" si="36"/>
        <v>0</v>
      </c>
      <c r="AW56" s="32"/>
      <c r="AX56" s="21"/>
      <c r="AY56" s="21"/>
      <c r="AZ56" s="21"/>
      <c r="BA56" s="53"/>
      <c r="BB56" s="203">
        <v>9000</v>
      </c>
      <c r="BC56" s="119"/>
    </row>
    <row r="57" spans="3:55" ht="45" hidden="1" outlineLevel="1">
      <c r="C57" s="63">
        <v>15</v>
      </c>
      <c r="D57" s="59" t="s">
        <v>270</v>
      </c>
      <c r="E57" s="257" t="s">
        <v>217</v>
      </c>
      <c r="F57" s="171">
        <f t="shared" si="39"/>
        <v>6581.219999999999</v>
      </c>
      <c r="G57" s="12">
        <f t="shared" si="39"/>
        <v>3581.22</v>
      </c>
      <c r="H57" s="17">
        <f t="shared" si="39"/>
        <v>0</v>
      </c>
      <c r="I57" s="10">
        <f t="shared" si="39"/>
        <v>0</v>
      </c>
      <c r="J57" s="14">
        <f t="shared" si="39"/>
        <v>0</v>
      </c>
      <c r="K57" s="13">
        <f t="shared" si="39"/>
        <v>3000</v>
      </c>
      <c r="L57" s="191">
        <f t="shared" si="27"/>
        <v>0</v>
      </c>
      <c r="M57" s="32"/>
      <c r="N57" s="35"/>
      <c r="O57" s="35"/>
      <c r="P57" s="35"/>
      <c r="Q57" s="37">
        <v>0</v>
      </c>
      <c r="R57" s="38">
        <f t="shared" si="32"/>
        <v>0</v>
      </c>
      <c r="S57" s="32"/>
      <c r="T57" s="35"/>
      <c r="U57" s="35"/>
      <c r="V57" s="21"/>
      <c r="W57" s="36"/>
      <c r="X57" s="191">
        <f t="shared" si="33"/>
        <v>2685.72</v>
      </c>
      <c r="Y57" s="32">
        <v>2581.22</v>
      </c>
      <c r="Z57" s="21"/>
      <c r="AA57" s="21"/>
      <c r="AB57" s="35"/>
      <c r="AC57" s="37">
        <v>104.5</v>
      </c>
      <c r="AD57" s="38">
        <f t="shared" si="37"/>
        <v>3895.5</v>
      </c>
      <c r="AE57" s="32">
        <v>1000</v>
      </c>
      <c r="AF57" s="35"/>
      <c r="AG57" s="21"/>
      <c r="AH57" s="35"/>
      <c r="AI57" s="36">
        <v>2895.5</v>
      </c>
      <c r="AJ57" s="179">
        <f t="shared" si="34"/>
        <v>0</v>
      </c>
      <c r="AK57" s="32"/>
      <c r="AL57" s="21"/>
      <c r="AM57" s="21"/>
      <c r="AN57" s="21"/>
      <c r="AO57" s="53"/>
      <c r="AP57" s="15">
        <f t="shared" si="35"/>
        <v>0</v>
      </c>
      <c r="AQ57" s="32"/>
      <c r="AR57" s="21"/>
      <c r="AS57" s="21"/>
      <c r="AT57" s="21"/>
      <c r="AU57" s="27"/>
      <c r="AV57" s="179">
        <f t="shared" si="36"/>
        <v>0</v>
      </c>
      <c r="AW57" s="32"/>
      <c r="AX57" s="21"/>
      <c r="AY57" s="21"/>
      <c r="AZ57" s="21"/>
      <c r="BA57" s="53"/>
      <c r="BB57" s="203"/>
      <c r="BC57" s="119"/>
    </row>
    <row r="58" spans="3:55" ht="75" hidden="1" outlineLevel="1">
      <c r="C58" s="63">
        <v>16</v>
      </c>
      <c r="D58" s="59" t="s">
        <v>66</v>
      </c>
      <c r="E58" s="257" t="s">
        <v>217</v>
      </c>
      <c r="F58" s="171">
        <f t="shared" si="21"/>
        <v>66804.512</v>
      </c>
      <c r="G58" s="12">
        <f t="shared" si="22"/>
        <v>6217.55</v>
      </c>
      <c r="H58" s="17">
        <f t="shared" si="23"/>
        <v>0</v>
      </c>
      <c r="I58" s="10">
        <f t="shared" si="24"/>
        <v>0</v>
      </c>
      <c r="J58" s="14">
        <f t="shared" si="25"/>
        <v>0</v>
      </c>
      <c r="K58" s="13">
        <f t="shared" si="26"/>
        <v>60586.962</v>
      </c>
      <c r="L58" s="191">
        <f t="shared" si="27"/>
        <v>5.144</v>
      </c>
      <c r="M58" s="32"/>
      <c r="N58" s="35"/>
      <c r="O58" s="35"/>
      <c r="P58" s="35"/>
      <c r="Q58" s="37">
        <v>5.144</v>
      </c>
      <c r="R58" s="38">
        <f t="shared" si="32"/>
        <v>20.757</v>
      </c>
      <c r="S58" s="32"/>
      <c r="T58" s="35"/>
      <c r="U58" s="35"/>
      <c r="V58" s="21"/>
      <c r="W58" s="36">
        <v>20.757</v>
      </c>
      <c r="X58" s="191">
        <f t="shared" si="33"/>
        <v>1934.694</v>
      </c>
      <c r="Y58" s="32"/>
      <c r="Z58" s="21"/>
      <c r="AA58" s="21"/>
      <c r="AB58" s="35"/>
      <c r="AC58" s="37">
        <v>1934.694</v>
      </c>
      <c r="AD58" s="38">
        <f t="shared" si="37"/>
        <v>30000</v>
      </c>
      <c r="AE58" s="32"/>
      <c r="AF58" s="35"/>
      <c r="AG58" s="21"/>
      <c r="AH58" s="35"/>
      <c r="AI58" s="36">
        <v>30000</v>
      </c>
      <c r="AJ58" s="179">
        <f t="shared" si="34"/>
        <v>34843.917</v>
      </c>
      <c r="AK58" s="32">
        <v>6217.55</v>
      </c>
      <c r="AL58" s="21"/>
      <c r="AM58" s="21"/>
      <c r="AN58" s="21"/>
      <c r="AO58" s="53">
        <v>28626.367</v>
      </c>
      <c r="AP58" s="15">
        <f t="shared" si="35"/>
        <v>0</v>
      </c>
      <c r="AQ58" s="32"/>
      <c r="AR58" s="21"/>
      <c r="AS58" s="21"/>
      <c r="AT58" s="21"/>
      <c r="AU58" s="27"/>
      <c r="AV58" s="179">
        <f t="shared" si="36"/>
        <v>0</v>
      </c>
      <c r="AW58" s="32"/>
      <c r="AX58" s="21"/>
      <c r="AY58" s="21"/>
      <c r="AZ58" s="21"/>
      <c r="BA58" s="53"/>
      <c r="BB58" s="203">
        <v>35000</v>
      </c>
      <c r="BC58" s="119"/>
    </row>
    <row r="59" spans="1:55" ht="30" customHeight="1" collapsed="1" thickBot="1">
      <c r="A59" s="70"/>
      <c r="B59" s="70"/>
      <c r="C59" s="76">
        <v>8</v>
      </c>
      <c r="D59" s="433" t="s">
        <v>395</v>
      </c>
      <c r="E59" s="434"/>
      <c r="F59" s="168">
        <f t="shared" si="21"/>
        <v>42196.731999999996</v>
      </c>
      <c r="G59" s="78">
        <f t="shared" si="22"/>
        <v>35005.738</v>
      </c>
      <c r="H59" s="78">
        <f t="shared" si="23"/>
        <v>0</v>
      </c>
      <c r="I59" s="78">
        <f t="shared" si="24"/>
        <v>0</v>
      </c>
      <c r="J59" s="78">
        <f t="shared" si="25"/>
        <v>7190.994</v>
      </c>
      <c r="K59" s="80">
        <f t="shared" si="26"/>
        <v>0</v>
      </c>
      <c r="L59" s="168">
        <f>SUM(M59:Q59)</f>
        <v>4839.733</v>
      </c>
      <c r="M59" s="78">
        <v>2296.353</v>
      </c>
      <c r="N59" s="78">
        <v>0</v>
      </c>
      <c r="O59" s="78">
        <v>0</v>
      </c>
      <c r="P59" s="78">
        <v>2543.38</v>
      </c>
      <c r="Q59" s="79">
        <v>0</v>
      </c>
      <c r="R59" s="77">
        <f>SUM(S59:W59)</f>
        <v>17889.837</v>
      </c>
      <c r="S59" s="78">
        <v>13242.223</v>
      </c>
      <c r="T59" s="78">
        <v>0</v>
      </c>
      <c r="U59" s="78">
        <v>0</v>
      </c>
      <c r="V59" s="78">
        <v>4647.614</v>
      </c>
      <c r="W59" s="80">
        <v>0</v>
      </c>
      <c r="X59" s="168">
        <f>SUM(Y59:AC59)</f>
        <v>15873.094</v>
      </c>
      <c r="Y59" s="78">
        <v>15873.094</v>
      </c>
      <c r="Z59" s="78">
        <v>0</v>
      </c>
      <c r="AA59" s="78">
        <v>0</v>
      </c>
      <c r="AB59" s="78">
        <v>0</v>
      </c>
      <c r="AC59" s="79">
        <v>0</v>
      </c>
      <c r="AD59" s="77">
        <f>SUM(AE59:AI59)</f>
        <v>3594.068</v>
      </c>
      <c r="AE59" s="78">
        <v>3594.068</v>
      </c>
      <c r="AF59" s="78">
        <v>0</v>
      </c>
      <c r="AG59" s="78">
        <v>0</v>
      </c>
      <c r="AH59" s="78">
        <v>0</v>
      </c>
      <c r="AI59" s="80">
        <v>0</v>
      </c>
      <c r="AJ59" s="168">
        <f>SUM(AK59:AO59)</f>
        <v>0</v>
      </c>
      <c r="AK59" s="78">
        <v>0</v>
      </c>
      <c r="AL59" s="78">
        <v>0</v>
      </c>
      <c r="AM59" s="78">
        <v>0</v>
      </c>
      <c r="AN59" s="78">
        <v>0</v>
      </c>
      <c r="AO59" s="79">
        <v>0</v>
      </c>
      <c r="AP59" s="77">
        <f>SUM(AQ59:AU59)</f>
        <v>0</v>
      </c>
      <c r="AQ59" s="78">
        <v>0</v>
      </c>
      <c r="AR59" s="78">
        <v>0</v>
      </c>
      <c r="AS59" s="78">
        <v>0</v>
      </c>
      <c r="AT59" s="78">
        <v>0</v>
      </c>
      <c r="AU59" s="80">
        <v>0</v>
      </c>
      <c r="AV59" s="168">
        <f>SUM(AW59:BA59)</f>
        <v>0</v>
      </c>
      <c r="AW59" s="78">
        <v>0</v>
      </c>
      <c r="AX59" s="78">
        <v>0</v>
      </c>
      <c r="AY59" s="78">
        <v>0</v>
      </c>
      <c r="AZ59" s="78">
        <v>0</v>
      </c>
      <c r="BA59" s="79">
        <v>0</v>
      </c>
      <c r="BB59" s="201">
        <v>0</v>
      </c>
      <c r="BC59" s="119"/>
    </row>
    <row r="60" spans="1:55" ht="30" customHeight="1" collapsed="1" thickBot="1">
      <c r="A60" s="70"/>
      <c r="B60" s="70"/>
      <c r="C60" s="76">
        <v>9</v>
      </c>
      <c r="D60" s="433" t="s">
        <v>312</v>
      </c>
      <c r="E60" s="434"/>
      <c r="F60" s="168">
        <f aca="true" t="shared" si="40" ref="F60:K78">L60+R60+X60+AD60+AJ60+AP60+AV60</f>
        <v>6956.403</v>
      </c>
      <c r="G60" s="78">
        <f t="shared" si="40"/>
        <v>3062.4080000000004</v>
      </c>
      <c r="H60" s="78">
        <f t="shared" si="40"/>
        <v>0</v>
      </c>
      <c r="I60" s="78">
        <f t="shared" si="40"/>
        <v>0</v>
      </c>
      <c r="J60" s="78">
        <f t="shared" si="40"/>
        <v>3152.4089999999997</v>
      </c>
      <c r="K60" s="80">
        <f t="shared" si="40"/>
        <v>741.586</v>
      </c>
      <c r="L60" s="168">
        <f>SUM(M60:Q60)</f>
        <v>1586.805</v>
      </c>
      <c r="M60" s="78">
        <f>SUM(M61:M73)</f>
        <v>1240.786</v>
      </c>
      <c r="N60" s="78">
        <f>SUM(N61:N73)</f>
        <v>0</v>
      </c>
      <c r="O60" s="78">
        <f>SUM(O61:O73)</f>
        <v>0</v>
      </c>
      <c r="P60" s="78">
        <f>SUM(P61:P73)</f>
        <v>346.019</v>
      </c>
      <c r="Q60" s="79">
        <f>SUM(Q61:Q73)</f>
        <v>0</v>
      </c>
      <c r="R60" s="77">
        <f>SUM(S60:W60)</f>
        <v>4096.317</v>
      </c>
      <c r="S60" s="78">
        <f>SUM(S61:S73)</f>
        <v>1305.3310000000001</v>
      </c>
      <c r="T60" s="78">
        <f>SUM(T61:T73)</f>
        <v>0</v>
      </c>
      <c r="U60" s="78">
        <f>SUM(U61:U73)</f>
        <v>0</v>
      </c>
      <c r="V60" s="78">
        <f>SUM(V61:V73)</f>
        <v>2249.4</v>
      </c>
      <c r="W60" s="80">
        <f>SUM(W61:W73)</f>
        <v>541.586</v>
      </c>
      <c r="X60" s="168">
        <f>SUM(Y60:AC60)</f>
        <v>1273.281</v>
      </c>
      <c r="Y60" s="78">
        <f>SUM(Y61:Y73)</f>
        <v>516.291</v>
      </c>
      <c r="Z60" s="78">
        <f>SUM(Z61:Z73)</f>
        <v>0</v>
      </c>
      <c r="AA60" s="78">
        <f>SUM(AA61:AA73)</f>
        <v>0</v>
      </c>
      <c r="AB60" s="78">
        <f>SUM(AB61:AB73)</f>
        <v>556.99</v>
      </c>
      <c r="AC60" s="79">
        <f>SUM(AC61:AC73)</f>
        <v>200</v>
      </c>
      <c r="AD60" s="77">
        <f>SUM(AE60:AI60)</f>
        <v>0</v>
      </c>
      <c r="AE60" s="78">
        <f>SUM(AE61:AE73)</f>
        <v>0</v>
      </c>
      <c r="AF60" s="78">
        <f>SUM(AF61:AF73)</f>
        <v>0</v>
      </c>
      <c r="AG60" s="78">
        <f>SUM(AG61:AG73)</f>
        <v>0</v>
      </c>
      <c r="AH60" s="78">
        <f>SUM(AH61:AH73)</f>
        <v>0</v>
      </c>
      <c r="AI60" s="80">
        <f>SUM(AI61:AI73)</f>
        <v>0</v>
      </c>
      <c r="AJ60" s="168">
        <f>SUM(AK60:AO60)</f>
        <v>0</v>
      </c>
      <c r="AK60" s="78">
        <f>SUM(AK61:AK73)</f>
        <v>0</v>
      </c>
      <c r="AL60" s="78">
        <f>SUM(AL61:AL73)</f>
        <v>0</v>
      </c>
      <c r="AM60" s="78">
        <f>SUM(AM61:AM73)</f>
        <v>0</v>
      </c>
      <c r="AN60" s="78">
        <f>SUM(AN61:AN73)</f>
        <v>0</v>
      </c>
      <c r="AO60" s="79">
        <f>SUM(AO61:AO73)</f>
        <v>0</v>
      </c>
      <c r="AP60" s="77">
        <f>SUM(AQ60:AU60)</f>
        <v>0</v>
      </c>
      <c r="AQ60" s="78">
        <f>SUM(AQ61:AQ73)</f>
        <v>0</v>
      </c>
      <c r="AR60" s="78">
        <f>SUM(AR61:AR73)</f>
        <v>0</v>
      </c>
      <c r="AS60" s="78">
        <f>SUM(AS61:AS73)</f>
        <v>0</v>
      </c>
      <c r="AT60" s="78">
        <f>SUM(AT61:AT73)</f>
        <v>0</v>
      </c>
      <c r="AU60" s="80">
        <f>SUM(AU61:AU73)</f>
        <v>0</v>
      </c>
      <c r="AV60" s="168">
        <f>SUM(AW60:BA60)</f>
        <v>0</v>
      </c>
      <c r="AW60" s="78">
        <f aca="true" t="shared" si="41" ref="AW60:BB60">SUM(AW61:AW73)</f>
        <v>0</v>
      </c>
      <c r="AX60" s="78">
        <f t="shared" si="41"/>
        <v>0</v>
      </c>
      <c r="AY60" s="78">
        <f t="shared" si="41"/>
        <v>0</v>
      </c>
      <c r="AZ60" s="78">
        <f t="shared" si="41"/>
        <v>0</v>
      </c>
      <c r="BA60" s="79">
        <f t="shared" si="41"/>
        <v>0</v>
      </c>
      <c r="BB60" s="201">
        <f t="shared" si="41"/>
        <v>0</v>
      </c>
      <c r="BC60" s="119"/>
    </row>
    <row r="61" spans="3:55" ht="105" hidden="1" outlineLevel="1">
      <c r="C61" s="63">
        <v>1</v>
      </c>
      <c r="D61" s="59" t="s">
        <v>363</v>
      </c>
      <c r="E61" s="257" t="s">
        <v>217</v>
      </c>
      <c r="F61" s="171">
        <f t="shared" si="40"/>
        <v>267.694</v>
      </c>
      <c r="G61" s="12">
        <f t="shared" si="40"/>
        <v>133.847</v>
      </c>
      <c r="H61" s="17">
        <f t="shared" si="40"/>
        <v>0</v>
      </c>
      <c r="I61" s="10">
        <f t="shared" si="40"/>
        <v>0</v>
      </c>
      <c r="J61" s="14">
        <f t="shared" si="40"/>
        <v>133.847</v>
      </c>
      <c r="K61" s="13">
        <f t="shared" si="40"/>
        <v>0</v>
      </c>
      <c r="L61" s="191">
        <f aca="true" t="shared" si="42" ref="L61:L69">SUM(M61:Q61)</f>
        <v>133.847</v>
      </c>
      <c r="M61" s="32">
        <v>133.847</v>
      </c>
      <c r="N61" s="35"/>
      <c r="O61" s="35"/>
      <c r="P61" s="35"/>
      <c r="Q61" s="37"/>
      <c r="R61" s="38">
        <f>SUM(S61:W61)</f>
        <v>133.847</v>
      </c>
      <c r="S61" s="32"/>
      <c r="T61" s="35"/>
      <c r="U61" s="35"/>
      <c r="V61" s="21">
        <v>133.847</v>
      </c>
      <c r="W61" s="36"/>
      <c r="X61" s="191">
        <f>SUM(Y61:AC61)</f>
        <v>0</v>
      </c>
      <c r="Y61" s="32"/>
      <c r="Z61" s="21"/>
      <c r="AA61" s="21"/>
      <c r="AB61" s="35"/>
      <c r="AC61" s="37"/>
      <c r="AD61" s="38">
        <f>SUM(AE61:AI61)</f>
        <v>0</v>
      </c>
      <c r="AE61" s="32"/>
      <c r="AF61" s="35"/>
      <c r="AG61" s="21"/>
      <c r="AH61" s="35"/>
      <c r="AI61" s="36"/>
      <c r="AJ61" s="179">
        <f>SUM(AK61:AO61)</f>
        <v>0</v>
      </c>
      <c r="AK61" s="32"/>
      <c r="AL61" s="21"/>
      <c r="AM61" s="21"/>
      <c r="AN61" s="21"/>
      <c r="AO61" s="53"/>
      <c r="AP61" s="15">
        <f>SUM(AQ61:AU61)</f>
        <v>0</v>
      </c>
      <c r="AQ61" s="32"/>
      <c r="AR61" s="21"/>
      <c r="AS61" s="21"/>
      <c r="AT61" s="21"/>
      <c r="AU61" s="27"/>
      <c r="AV61" s="179">
        <f>SUM(AW61:BA61)</f>
        <v>0</v>
      </c>
      <c r="AW61" s="32"/>
      <c r="AX61" s="21"/>
      <c r="AY61" s="21"/>
      <c r="AZ61" s="21"/>
      <c r="BA61" s="53"/>
      <c r="BB61" s="203"/>
      <c r="BC61" s="119"/>
    </row>
    <row r="62" spans="3:55" ht="90" hidden="1" outlineLevel="1">
      <c r="C62" s="63">
        <v>2</v>
      </c>
      <c r="D62" s="59" t="s">
        <v>290</v>
      </c>
      <c r="E62" s="257" t="s">
        <v>217</v>
      </c>
      <c r="F62" s="171">
        <f t="shared" si="40"/>
        <v>698.714</v>
      </c>
      <c r="G62" s="12">
        <f>M62+S62+Y62+AE62+AK62+AQ62+AW62</f>
        <v>349.357</v>
      </c>
      <c r="H62" s="17">
        <f t="shared" si="40"/>
        <v>0</v>
      </c>
      <c r="I62" s="10">
        <f t="shared" si="40"/>
        <v>0</v>
      </c>
      <c r="J62" s="14">
        <f>M62+S62+AB62+AH62+AN62+AT62+AZ62</f>
        <v>349.357</v>
      </c>
      <c r="K62" s="13">
        <f t="shared" si="40"/>
        <v>0</v>
      </c>
      <c r="L62" s="191">
        <f t="shared" si="42"/>
        <v>349.357</v>
      </c>
      <c r="M62" s="32">
        <v>349.357</v>
      </c>
      <c r="N62" s="35"/>
      <c r="O62" s="35"/>
      <c r="P62" s="35"/>
      <c r="Q62" s="37"/>
      <c r="R62" s="38">
        <f>SUM(S62:W62)</f>
        <v>349.357</v>
      </c>
      <c r="S62" s="32"/>
      <c r="T62" s="35"/>
      <c r="U62" s="35"/>
      <c r="V62" s="21">
        <v>349.357</v>
      </c>
      <c r="W62" s="36"/>
      <c r="X62" s="191">
        <f>SUM(Y62:AC62)</f>
        <v>0</v>
      </c>
      <c r="Y62" s="32"/>
      <c r="Z62" s="21"/>
      <c r="AA62" s="21"/>
      <c r="AB62" s="35"/>
      <c r="AC62" s="37"/>
      <c r="AD62" s="38">
        <f>SUM(AE62:AI62)</f>
        <v>0</v>
      </c>
      <c r="AE62" s="32"/>
      <c r="AF62" s="35"/>
      <c r="AG62" s="21"/>
      <c r="AH62" s="35"/>
      <c r="AI62" s="36"/>
      <c r="AJ62" s="179">
        <f>SUM(AK62:AO62)</f>
        <v>0</v>
      </c>
      <c r="AK62" s="32"/>
      <c r="AL62" s="21"/>
      <c r="AM62" s="21"/>
      <c r="AN62" s="21"/>
      <c r="AO62" s="53"/>
      <c r="AP62" s="15">
        <f>SUM(AQ62:AU62)</f>
        <v>0</v>
      </c>
      <c r="AQ62" s="32"/>
      <c r="AR62" s="21"/>
      <c r="AS62" s="21"/>
      <c r="AT62" s="21"/>
      <c r="AU62" s="27"/>
      <c r="AV62" s="179">
        <f>SUM(AW62:BA62)</f>
        <v>0</v>
      </c>
      <c r="AW62" s="32"/>
      <c r="AX62" s="21"/>
      <c r="AY62" s="21"/>
      <c r="AZ62" s="21"/>
      <c r="BA62" s="53"/>
      <c r="BB62" s="203"/>
      <c r="BC62" s="119"/>
    </row>
    <row r="63" spans="3:55" ht="60" hidden="1" outlineLevel="1">
      <c r="C63" s="63">
        <v>3</v>
      </c>
      <c r="D63" s="59" t="s">
        <v>422</v>
      </c>
      <c r="E63" s="257" t="s">
        <v>217</v>
      </c>
      <c r="F63" s="171">
        <f t="shared" si="40"/>
        <v>352.04</v>
      </c>
      <c r="G63" s="12">
        <f t="shared" si="40"/>
        <v>176.02</v>
      </c>
      <c r="H63" s="17">
        <f t="shared" si="40"/>
        <v>0</v>
      </c>
      <c r="I63" s="10">
        <f t="shared" si="40"/>
        <v>0</v>
      </c>
      <c r="J63" s="14">
        <f t="shared" si="40"/>
        <v>176.02</v>
      </c>
      <c r="K63" s="13">
        <f t="shared" si="40"/>
        <v>0</v>
      </c>
      <c r="L63" s="191">
        <f t="shared" si="42"/>
        <v>352.04</v>
      </c>
      <c r="M63" s="32">
        <v>176.02</v>
      </c>
      <c r="N63" s="35"/>
      <c r="O63" s="35"/>
      <c r="P63" s="35">
        <v>176.02</v>
      </c>
      <c r="Q63" s="37"/>
      <c r="R63" s="38">
        <f aca="true" t="shared" si="43" ref="R63:R69">SUM(S63:W63)</f>
        <v>0</v>
      </c>
      <c r="S63" s="32"/>
      <c r="T63" s="35"/>
      <c r="U63" s="35"/>
      <c r="V63" s="21"/>
      <c r="W63" s="36"/>
      <c r="X63" s="191">
        <f>SUM(Y63:AC63)</f>
        <v>0</v>
      </c>
      <c r="Y63" s="32"/>
      <c r="Z63" s="21"/>
      <c r="AA63" s="21"/>
      <c r="AB63" s="35"/>
      <c r="AC63" s="37"/>
      <c r="AD63" s="38">
        <f aca="true" t="shared" si="44" ref="AD63:AD69">SUM(AE63:AI63)</f>
        <v>0</v>
      </c>
      <c r="AE63" s="32"/>
      <c r="AF63" s="35"/>
      <c r="AG63" s="21"/>
      <c r="AH63" s="35"/>
      <c r="AI63" s="36"/>
      <c r="AJ63" s="179">
        <f aca="true" t="shared" si="45" ref="AJ63:AJ69">SUM(AK63:AO63)</f>
        <v>0</v>
      </c>
      <c r="AK63" s="32"/>
      <c r="AL63" s="21"/>
      <c r="AM63" s="21"/>
      <c r="AN63" s="21"/>
      <c r="AO63" s="53"/>
      <c r="AP63" s="15">
        <f aca="true" t="shared" si="46" ref="AP63:AP69">SUM(AQ63:AU63)</f>
        <v>0</v>
      </c>
      <c r="AQ63" s="32"/>
      <c r="AR63" s="21"/>
      <c r="AS63" s="21"/>
      <c r="AT63" s="21"/>
      <c r="AU63" s="27"/>
      <c r="AV63" s="179">
        <f aca="true" t="shared" si="47" ref="AV63:AV69">SUM(AW63:BA63)</f>
        <v>0</v>
      </c>
      <c r="AW63" s="32"/>
      <c r="AX63" s="21"/>
      <c r="AY63" s="21"/>
      <c r="AZ63" s="21"/>
      <c r="BA63" s="53"/>
      <c r="BB63" s="203"/>
      <c r="BC63" s="119"/>
    </row>
    <row r="64" spans="3:55" ht="105" hidden="1" outlineLevel="1">
      <c r="C64" s="63">
        <v>4</v>
      </c>
      <c r="D64" s="59" t="s">
        <v>181</v>
      </c>
      <c r="E64" s="257" t="s">
        <v>217</v>
      </c>
      <c r="F64" s="171">
        <f t="shared" si="40"/>
        <v>414.852</v>
      </c>
      <c r="G64" s="12">
        <f t="shared" si="40"/>
        <v>320.852</v>
      </c>
      <c r="H64" s="17">
        <f t="shared" si="40"/>
        <v>0</v>
      </c>
      <c r="I64" s="10">
        <f t="shared" si="40"/>
        <v>0</v>
      </c>
      <c r="J64" s="14">
        <f t="shared" si="40"/>
        <v>94</v>
      </c>
      <c r="K64" s="13">
        <f t="shared" si="40"/>
        <v>0</v>
      </c>
      <c r="L64" s="191">
        <f t="shared" si="42"/>
        <v>94</v>
      </c>
      <c r="M64" s="32">
        <v>94</v>
      </c>
      <c r="N64" s="35"/>
      <c r="O64" s="35"/>
      <c r="P64" s="35"/>
      <c r="Q64" s="37"/>
      <c r="R64" s="38">
        <f t="shared" si="43"/>
        <v>320.852</v>
      </c>
      <c r="S64" s="32">
        <v>226.852</v>
      </c>
      <c r="T64" s="35"/>
      <c r="U64" s="35"/>
      <c r="V64" s="21">
        <v>94</v>
      </c>
      <c r="W64" s="36"/>
      <c r="X64" s="191">
        <f>SUM(Z64:AC64)</f>
        <v>0</v>
      </c>
      <c r="Y64" s="32"/>
      <c r="Z64" s="21"/>
      <c r="AA64" s="21"/>
      <c r="AB64" s="35"/>
      <c r="AC64" s="37"/>
      <c r="AD64" s="38">
        <f t="shared" si="44"/>
        <v>0</v>
      </c>
      <c r="AE64" s="32"/>
      <c r="AF64" s="35"/>
      <c r="AG64" s="21"/>
      <c r="AH64" s="35"/>
      <c r="AI64" s="36"/>
      <c r="AJ64" s="179">
        <f t="shared" si="45"/>
        <v>0</v>
      </c>
      <c r="AK64" s="32"/>
      <c r="AL64" s="21"/>
      <c r="AM64" s="21"/>
      <c r="AN64" s="21"/>
      <c r="AO64" s="53"/>
      <c r="AP64" s="15">
        <f t="shared" si="46"/>
        <v>0</v>
      </c>
      <c r="AQ64" s="32"/>
      <c r="AR64" s="21"/>
      <c r="AS64" s="21"/>
      <c r="AT64" s="21"/>
      <c r="AU64" s="27"/>
      <c r="AV64" s="179">
        <f t="shared" si="47"/>
        <v>0</v>
      </c>
      <c r="AW64" s="32"/>
      <c r="AX64" s="21"/>
      <c r="AY64" s="21"/>
      <c r="AZ64" s="21"/>
      <c r="BA64" s="53"/>
      <c r="BB64" s="203"/>
      <c r="BC64" s="119"/>
    </row>
    <row r="65" spans="3:55" ht="90" hidden="1" outlineLevel="1">
      <c r="C65" s="63">
        <v>5</v>
      </c>
      <c r="D65" s="59" t="s">
        <v>274</v>
      </c>
      <c r="E65" s="257" t="s">
        <v>217</v>
      </c>
      <c r="F65" s="171">
        <f t="shared" si="40"/>
        <v>1417.241</v>
      </c>
      <c r="G65" s="12">
        <f t="shared" si="40"/>
        <v>541.291</v>
      </c>
      <c r="H65" s="17">
        <f t="shared" si="40"/>
        <v>0</v>
      </c>
      <c r="I65" s="10">
        <f t="shared" si="40"/>
        <v>0</v>
      </c>
      <c r="J65" s="14">
        <f t="shared" si="40"/>
        <v>675.95</v>
      </c>
      <c r="K65" s="13">
        <f t="shared" si="40"/>
        <v>200</v>
      </c>
      <c r="L65" s="191">
        <f>SUM(M65:Q65)</f>
        <v>25</v>
      </c>
      <c r="M65" s="32">
        <v>25</v>
      </c>
      <c r="N65" s="35"/>
      <c r="O65" s="35"/>
      <c r="P65" s="35"/>
      <c r="Q65" s="37"/>
      <c r="R65" s="38">
        <f>SUM(S65:W65)</f>
        <v>118.96</v>
      </c>
      <c r="S65" s="32"/>
      <c r="T65" s="35"/>
      <c r="U65" s="35"/>
      <c r="V65" s="21">
        <v>118.96</v>
      </c>
      <c r="W65" s="36"/>
      <c r="X65" s="191">
        <f aca="true" t="shared" si="48" ref="X65:X81">SUM(Y65:AC65)</f>
        <v>1273.281</v>
      </c>
      <c r="Y65" s="32">
        <v>516.291</v>
      </c>
      <c r="Z65" s="21"/>
      <c r="AA65" s="21"/>
      <c r="AB65" s="35">
        <v>556.99</v>
      </c>
      <c r="AC65" s="37">
        <v>200</v>
      </c>
      <c r="AD65" s="38">
        <f>SUM(AE65:AI65)</f>
        <v>0</v>
      </c>
      <c r="AE65" s="32"/>
      <c r="AF65" s="35"/>
      <c r="AG65" s="21"/>
      <c r="AH65" s="35"/>
      <c r="AI65" s="36"/>
      <c r="AJ65" s="179">
        <f>SUM(AK65:AO65)</f>
        <v>0</v>
      </c>
      <c r="AK65" s="32"/>
      <c r="AL65" s="21"/>
      <c r="AM65" s="21"/>
      <c r="AN65" s="21"/>
      <c r="AO65" s="53"/>
      <c r="AP65" s="15">
        <f>SUM(AQ65:AU65)</f>
        <v>0</v>
      </c>
      <c r="AQ65" s="32"/>
      <c r="AR65" s="21"/>
      <c r="AS65" s="21"/>
      <c r="AT65" s="21"/>
      <c r="AU65" s="27"/>
      <c r="AV65" s="179">
        <f>SUM(AW65:BA65)</f>
        <v>0</v>
      </c>
      <c r="AW65" s="32"/>
      <c r="AX65" s="21"/>
      <c r="AY65" s="21"/>
      <c r="AZ65" s="21"/>
      <c r="BA65" s="53"/>
      <c r="BB65" s="203"/>
      <c r="BC65" s="119"/>
    </row>
    <row r="66" spans="3:55" ht="60" hidden="1" outlineLevel="1">
      <c r="C66" s="63">
        <v>6</v>
      </c>
      <c r="D66" s="59" t="s">
        <v>423</v>
      </c>
      <c r="E66" s="257" t="s">
        <v>217</v>
      </c>
      <c r="F66" s="171">
        <f t="shared" si="40"/>
        <v>230.932</v>
      </c>
      <c r="G66" s="12">
        <f t="shared" si="40"/>
        <v>115.466</v>
      </c>
      <c r="H66" s="17">
        <f t="shared" si="40"/>
        <v>0</v>
      </c>
      <c r="I66" s="10">
        <f t="shared" si="40"/>
        <v>0</v>
      </c>
      <c r="J66" s="14">
        <f t="shared" si="40"/>
        <v>115.466</v>
      </c>
      <c r="K66" s="13">
        <f t="shared" si="40"/>
        <v>0</v>
      </c>
      <c r="L66" s="191">
        <f t="shared" si="42"/>
        <v>230.932</v>
      </c>
      <c r="M66" s="32">
        <v>115.466</v>
      </c>
      <c r="N66" s="35"/>
      <c r="O66" s="35"/>
      <c r="P66" s="35">
        <v>115.466</v>
      </c>
      <c r="Q66" s="37"/>
      <c r="R66" s="38">
        <f t="shared" si="43"/>
        <v>0</v>
      </c>
      <c r="S66" s="32"/>
      <c r="T66" s="35"/>
      <c r="U66" s="35"/>
      <c r="V66" s="21"/>
      <c r="W66" s="36"/>
      <c r="X66" s="191">
        <f t="shared" si="48"/>
        <v>0</v>
      </c>
      <c r="Y66" s="32"/>
      <c r="Z66" s="21"/>
      <c r="AA66" s="21"/>
      <c r="AB66" s="35"/>
      <c r="AC66" s="37"/>
      <c r="AD66" s="38">
        <f t="shared" si="44"/>
        <v>0</v>
      </c>
      <c r="AE66" s="32"/>
      <c r="AF66" s="35"/>
      <c r="AG66" s="21"/>
      <c r="AH66" s="35"/>
      <c r="AI66" s="36"/>
      <c r="AJ66" s="179">
        <f t="shared" si="45"/>
        <v>0</v>
      </c>
      <c r="AK66" s="32"/>
      <c r="AL66" s="21"/>
      <c r="AM66" s="21"/>
      <c r="AN66" s="21"/>
      <c r="AO66" s="53"/>
      <c r="AP66" s="15">
        <f t="shared" si="46"/>
        <v>0</v>
      </c>
      <c r="AQ66" s="32"/>
      <c r="AR66" s="21"/>
      <c r="AS66" s="21"/>
      <c r="AT66" s="21"/>
      <c r="AU66" s="27"/>
      <c r="AV66" s="179">
        <f t="shared" si="47"/>
        <v>0</v>
      </c>
      <c r="AW66" s="32"/>
      <c r="AX66" s="21"/>
      <c r="AY66" s="21"/>
      <c r="AZ66" s="21"/>
      <c r="BA66" s="53"/>
      <c r="BB66" s="203"/>
      <c r="BC66" s="119"/>
    </row>
    <row r="67" spans="3:55" ht="120" hidden="1" outlineLevel="1">
      <c r="C67" s="63">
        <v>7</v>
      </c>
      <c r="D67" s="59" t="s">
        <v>424</v>
      </c>
      <c r="E67" s="257" t="s">
        <v>217</v>
      </c>
      <c r="F67" s="171">
        <f t="shared" si="40"/>
        <v>359.39199999999994</v>
      </c>
      <c r="G67" s="12">
        <f t="shared" si="40"/>
        <v>269.703</v>
      </c>
      <c r="H67" s="17">
        <f t="shared" si="40"/>
        <v>0</v>
      </c>
      <c r="I67" s="10">
        <f t="shared" si="40"/>
        <v>0</v>
      </c>
      <c r="J67" s="14">
        <f t="shared" si="40"/>
        <v>0</v>
      </c>
      <c r="K67" s="13">
        <f t="shared" si="40"/>
        <v>89.68899999999996</v>
      </c>
      <c r="L67" s="191">
        <f>SUM(M67:Q67)</f>
        <v>0</v>
      </c>
      <c r="M67" s="32"/>
      <c r="N67" s="35"/>
      <c r="O67" s="35"/>
      <c r="P67" s="35"/>
      <c r="Q67" s="37"/>
      <c r="R67" s="38">
        <f>SUM(S67:W67)</f>
        <v>359.39199999999994</v>
      </c>
      <c r="S67" s="32">
        <v>269.703</v>
      </c>
      <c r="T67" s="35"/>
      <c r="U67" s="35"/>
      <c r="V67" s="21">
        <v>0</v>
      </c>
      <c r="W67" s="36">
        <f>650-560.311</f>
        <v>89.68899999999996</v>
      </c>
      <c r="X67" s="191">
        <f t="shared" si="48"/>
        <v>0</v>
      </c>
      <c r="Y67" s="32"/>
      <c r="Z67" s="21"/>
      <c r="AA67" s="21"/>
      <c r="AB67" s="35"/>
      <c r="AC67" s="37"/>
      <c r="AD67" s="38">
        <f>SUM(AE67:AI67)</f>
        <v>0</v>
      </c>
      <c r="AE67" s="32"/>
      <c r="AF67" s="35"/>
      <c r="AG67" s="21"/>
      <c r="AH67" s="35"/>
      <c r="AI67" s="36"/>
      <c r="AJ67" s="179">
        <f>SUM(AK67:AO67)</f>
        <v>0</v>
      </c>
      <c r="AK67" s="32"/>
      <c r="AL67" s="21"/>
      <c r="AM67" s="21"/>
      <c r="AN67" s="21"/>
      <c r="AO67" s="53"/>
      <c r="AP67" s="15">
        <f>SUM(AQ67:AU67)</f>
        <v>0</v>
      </c>
      <c r="AQ67" s="32"/>
      <c r="AR67" s="21"/>
      <c r="AS67" s="21"/>
      <c r="AT67" s="21"/>
      <c r="AU67" s="27"/>
      <c r="AV67" s="179">
        <f>SUM(AW67:BA67)</f>
        <v>0</v>
      </c>
      <c r="AW67" s="32"/>
      <c r="AX67" s="21"/>
      <c r="AY67" s="21"/>
      <c r="AZ67" s="21"/>
      <c r="BA67" s="53"/>
      <c r="BB67" s="203"/>
      <c r="BC67" s="119"/>
    </row>
    <row r="68" spans="3:55" ht="90" hidden="1" outlineLevel="1">
      <c r="C68" s="63">
        <v>8</v>
      </c>
      <c r="D68" s="59" t="s">
        <v>347</v>
      </c>
      <c r="E68" s="257" t="s">
        <v>217</v>
      </c>
      <c r="F68" s="171">
        <f t="shared" si="40"/>
        <v>2259.484</v>
      </c>
      <c r="G68" s="12">
        <f t="shared" si="40"/>
        <v>677.845</v>
      </c>
      <c r="H68" s="17">
        <f t="shared" si="40"/>
        <v>0</v>
      </c>
      <c r="I68" s="10">
        <f t="shared" si="40"/>
        <v>0</v>
      </c>
      <c r="J68" s="14">
        <f t="shared" si="40"/>
        <v>1129.742</v>
      </c>
      <c r="K68" s="13">
        <f t="shared" si="40"/>
        <v>451.897</v>
      </c>
      <c r="L68" s="191">
        <f t="shared" si="42"/>
        <v>0</v>
      </c>
      <c r="M68" s="32"/>
      <c r="N68" s="35"/>
      <c r="O68" s="35"/>
      <c r="P68" s="35"/>
      <c r="Q68" s="37"/>
      <c r="R68" s="38">
        <f t="shared" si="43"/>
        <v>2259.484</v>
      </c>
      <c r="S68" s="32">
        <v>677.845</v>
      </c>
      <c r="T68" s="35"/>
      <c r="U68" s="35"/>
      <c r="V68" s="21">
        <v>1129.742</v>
      </c>
      <c r="W68" s="36">
        <v>451.897</v>
      </c>
      <c r="X68" s="191">
        <f t="shared" si="48"/>
        <v>0</v>
      </c>
      <c r="Y68" s="32"/>
      <c r="Z68" s="21"/>
      <c r="AA68" s="21"/>
      <c r="AB68" s="35"/>
      <c r="AC68" s="37"/>
      <c r="AD68" s="38">
        <f t="shared" si="44"/>
        <v>0</v>
      </c>
      <c r="AE68" s="32"/>
      <c r="AF68" s="35"/>
      <c r="AG68" s="21"/>
      <c r="AH68" s="35"/>
      <c r="AI68" s="36"/>
      <c r="AJ68" s="179">
        <f t="shared" si="45"/>
        <v>0</v>
      </c>
      <c r="AK68" s="32"/>
      <c r="AL68" s="21"/>
      <c r="AM68" s="21"/>
      <c r="AN68" s="21"/>
      <c r="AO68" s="53"/>
      <c r="AP68" s="15">
        <f t="shared" si="46"/>
        <v>0</v>
      </c>
      <c r="AQ68" s="32"/>
      <c r="AR68" s="21"/>
      <c r="AS68" s="21"/>
      <c r="AT68" s="21"/>
      <c r="AU68" s="27"/>
      <c r="AV68" s="179">
        <f t="shared" si="47"/>
        <v>0</v>
      </c>
      <c r="AW68" s="32"/>
      <c r="AX68" s="21"/>
      <c r="AY68" s="21"/>
      <c r="AZ68" s="21"/>
      <c r="BA68" s="53"/>
      <c r="BB68" s="203"/>
      <c r="BC68" s="119"/>
    </row>
    <row r="69" spans="3:55" ht="60" hidden="1" outlineLevel="1">
      <c r="C69" s="63">
        <v>9</v>
      </c>
      <c r="D69" s="59" t="s">
        <v>302</v>
      </c>
      <c r="E69" s="257" t="s">
        <v>217</v>
      </c>
      <c r="F69" s="171">
        <f t="shared" si="40"/>
        <v>303.362</v>
      </c>
      <c r="G69" s="12">
        <f t="shared" si="40"/>
        <v>151.681</v>
      </c>
      <c r="H69" s="17">
        <f t="shared" si="40"/>
        <v>0</v>
      </c>
      <c r="I69" s="10">
        <f t="shared" si="40"/>
        <v>0</v>
      </c>
      <c r="J69" s="14">
        <f t="shared" si="40"/>
        <v>151.681</v>
      </c>
      <c r="K69" s="13">
        <f t="shared" si="40"/>
        <v>0</v>
      </c>
      <c r="L69" s="191">
        <f t="shared" si="42"/>
        <v>38.269</v>
      </c>
      <c r="M69" s="32">
        <v>20.75</v>
      </c>
      <c r="N69" s="35"/>
      <c r="O69" s="35"/>
      <c r="P69" s="35">
        <v>17.519</v>
      </c>
      <c r="Q69" s="37"/>
      <c r="R69" s="38">
        <f t="shared" si="43"/>
        <v>265.093</v>
      </c>
      <c r="S69" s="32">
        <v>130.931</v>
      </c>
      <c r="T69" s="35"/>
      <c r="U69" s="35"/>
      <c r="V69" s="21">
        <v>134.162</v>
      </c>
      <c r="W69" s="36"/>
      <c r="X69" s="191">
        <f t="shared" si="48"/>
        <v>0</v>
      </c>
      <c r="Y69" s="32"/>
      <c r="Z69" s="21"/>
      <c r="AA69" s="21"/>
      <c r="AB69" s="35"/>
      <c r="AC69" s="37"/>
      <c r="AD69" s="38">
        <f t="shared" si="44"/>
        <v>0</v>
      </c>
      <c r="AE69" s="32"/>
      <c r="AF69" s="35"/>
      <c r="AG69" s="21"/>
      <c r="AH69" s="35"/>
      <c r="AI69" s="36"/>
      <c r="AJ69" s="179">
        <f t="shared" si="45"/>
        <v>0</v>
      </c>
      <c r="AK69" s="32"/>
      <c r="AL69" s="21"/>
      <c r="AM69" s="21"/>
      <c r="AN69" s="21"/>
      <c r="AO69" s="53"/>
      <c r="AP69" s="15">
        <f t="shared" si="46"/>
        <v>0</v>
      </c>
      <c r="AQ69" s="32"/>
      <c r="AR69" s="21"/>
      <c r="AS69" s="21"/>
      <c r="AT69" s="21"/>
      <c r="AU69" s="27"/>
      <c r="AV69" s="179">
        <f t="shared" si="47"/>
        <v>0</v>
      </c>
      <c r="AW69" s="32"/>
      <c r="AX69" s="21"/>
      <c r="AY69" s="21"/>
      <c r="AZ69" s="21"/>
      <c r="BA69" s="53"/>
      <c r="BB69" s="203"/>
      <c r="BC69" s="119"/>
    </row>
    <row r="70" spans="3:55" ht="60" hidden="1" outlineLevel="1">
      <c r="C70" s="63">
        <v>10</v>
      </c>
      <c r="D70" s="59" t="s">
        <v>223</v>
      </c>
      <c r="E70" s="257" t="s">
        <v>217</v>
      </c>
      <c r="F70" s="171">
        <f t="shared" si="40"/>
        <v>74.028</v>
      </c>
      <c r="G70" s="12">
        <f t="shared" si="40"/>
        <v>37.014</v>
      </c>
      <c r="H70" s="17">
        <f t="shared" si="40"/>
        <v>0</v>
      </c>
      <c r="I70" s="10">
        <f t="shared" si="40"/>
        <v>0</v>
      </c>
      <c r="J70" s="14">
        <f t="shared" si="40"/>
        <v>37.014</v>
      </c>
      <c r="K70" s="13">
        <f t="shared" si="40"/>
        <v>0</v>
      </c>
      <c r="L70" s="191">
        <f aca="true" t="shared" si="49" ref="L70:L80">SUM(M70:Q70)</f>
        <v>74.028</v>
      </c>
      <c r="M70" s="32">
        <v>37.014</v>
      </c>
      <c r="N70" s="35"/>
      <c r="O70" s="35"/>
      <c r="P70" s="35">
        <v>37.014</v>
      </c>
      <c r="Q70" s="37"/>
      <c r="R70" s="38">
        <f aca="true" t="shared" si="50" ref="R70:R81">SUM(S70:W70)</f>
        <v>0</v>
      </c>
      <c r="S70" s="32"/>
      <c r="T70" s="35"/>
      <c r="U70" s="35"/>
      <c r="V70" s="21"/>
      <c r="W70" s="36"/>
      <c r="X70" s="191">
        <f t="shared" si="48"/>
        <v>0</v>
      </c>
      <c r="Y70" s="32"/>
      <c r="Z70" s="21"/>
      <c r="AA70" s="21"/>
      <c r="AB70" s="35"/>
      <c r="AC70" s="37"/>
      <c r="AD70" s="38">
        <f aca="true" t="shared" si="51" ref="AD70:AD81">SUM(AE70:AI70)</f>
        <v>0</v>
      </c>
      <c r="AE70" s="32"/>
      <c r="AF70" s="35"/>
      <c r="AG70" s="21"/>
      <c r="AH70" s="35"/>
      <c r="AI70" s="36"/>
      <c r="AJ70" s="179">
        <f aca="true" t="shared" si="52" ref="AJ70:AJ81">SUM(AK70:AO70)</f>
        <v>0</v>
      </c>
      <c r="AK70" s="32"/>
      <c r="AL70" s="21"/>
      <c r="AM70" s="21"/>
      <c r="AN70" s="21"/>
      <c r="AO70" s="53"/>
      <c r="AP70" s="15">
        <f aca="true" t="shared" si="53" ref="AP70:AP81">SUM(AQ70:AU70)</f>
        <v>0</v>
      </c>
      <c r="AQ70" s="32"/>
      <c r="AR70" s="21"/>
      <c r="AS70" s="21"/>
      <c r="AT70" s="21"/>
      <c r="AU70" s="27"/>
      <c r="AV70" s="179">
        <f aca="true" t="shared" si="54" ref="AV70:AV81">SUM(AW70:BA70)</f>
        <v>0</v>
      </c>
      <c r="AW70" s="32"/>
      <c r="AX70" s="21"/>
      <c r="AY70" s="21"/>
      <c r="AZ70" s="21"/>
      <c r="BA70" s="53"/>
      <c r="BB70" s="203"/>
      <c r="BC70" s="119"/>
    </row>
    <row r="71" spans="3:55" ht="75" hidden="1" outlineLevel="1">
      <c r="C71" s="63">
        <v>11</v>
      </c>
      <c r="D71" s="59" t="s">
        <v>425</v>
      </c>
      <c r="E71" s="257" t="s">
        <v>217</v>
      </c>
      <c r="F71" s="171">
        <f t="shared" si="40"/>
        <v>0</v>
      </c>
      <c r="G71" s="12">
        <f t="shared" si="40"/>
        <v>0</v>
      </c>
      <c r="H71" s="17">
        <f t="shared" si="40"/>
        <v>0</v>
      </c>
      <c r="I71" s="10">
        <f t="shared" si="40"/>
        <v>0</v>
      </c>
      <c r="J71" s="14">
        <f t="shared" si="40"/>
        <v>0</v>
      </c>
      <c r="K71" s="13">
        <f t="shared" si="40"/>
        <v>0</v>
      </c>
      <c r="L71" s="191">
        <f t="shared" si="49"/>
        <v>0</v>
      </c>
      <c r="M71" s="32"/>
      <c r="N71" s="35"/>
      <c r="O71" s="35"/>
      <c r="P71" s="35"/>
      <c r="Q71" s="37"/>
      <c r="R71" s="38">
        <f t="shared" si="50"/>
        <v>0</v>
      </c>
      <c r="S71" s="32">
        <v>0</v>
      </c>
      <c r="T71" s="35"/>
      <c r="U71" s="35"/>
      <c r="V71" s="21">
        <v>0</v>
      </c>
      <c r="W71" s="36"/>
      <c r="X71" s="191">
        <f t="shared" si="48"/>
        <v>0</v>
      </c>
      <c r="Y71" s="32"/>
      <c r="Z71" s="21"/>
      <c r="AA71" s="21"/>
      <c r="AB71" s="35"/>
      <c r="AC71" s="37"/>
      <c r="AD71" s="38">
        <f t="shared" si="51"/>
        <v>0</v>
      </c>
      <c r="AE71" s="32"/>
      <c r="AF71" s="35"/>
      <c r="AG71" s="21"/>
      <c r="AH71" s="35"/>
      <c r="AI71" s="36"/>
      <c r="AJ71" s="179">
        <f t="shared" si="52"/>
        <v>0</v>
      </c>
      <c r="AK71" s="32"/>
      <c r="AL71" s="21"/>
      <c r="AM71" s="21"/>
      <c r="AN71" s="21"/>
      <c r="AO71" s="53"/>
      <c r="AP71" s="15">
        <f t="shared" si="53"/>
        <v>0</v>
      </c>
      <c r="AQ71" s="32"/>
      <c r="AR71" s="21"/>
      <c r="AS71" s="21"/>
      <c r="AT71" s="21"/>
      <c r="AU71" s="27"/>
      <c r="AV71" s="179">
        <f t="shared" si="54"/>
        <v>0</v>
      </c>
      <c r="AW71" s="32"/>
      <c r="AX71" s="21"/>
      <c r="AY71" s="21"/>
      <c r="AZ71" s="21"/>
      <c r="BA71" s="53"/>
      <c r="BB71" s="203"/>
      <c r="BC71" s="119"/>
    </row>
    <row r="72" spans="3:55" ht="75" hidden="1" outlineLevel="1">
      <c r="C72" s="63">
        <v>12</v>
      </c>
      <c r="D72" s="59" t="s">
        <v>426</v>
      </c>
      <c r="E72" s="257" t="s">
        <v>217</v>
      </c>
      <c r="F72" s="171">
        <f t="shared" si="40"/>
        <v>415.346</v>
      </c>
      <c r="G72" s="12">
        <f t="shared" si="40"/>
        <v>207.673</v>
      </c>
      <c r="H72" s="17">
        <f t="shared" si="40"/>
        <v>0</v>
      </c>
      <c r="I72" s="10">
        <f t="shared" si="40"/>
        <v>0</v>
      </c>
      <c r="J72" s="14">
        <f t="shared" si="40"/>
        <v>207.673</v>
      </c>
      <c r="K72" s="13">
        <f t="shared" si="40"/>
        <v>0</v>
      </c>
      <c r="L72" s="191">
        <f t="shared" si="49"/>
        <v>207.673</v>
      </c>
      <c r="M72" s="32">
        <v>207.673</v>
      </c>
      <c r="N72" s="35"/>
      <c r="O72" s="35"/>
      <c r="P72" s="35"/>
      <c r="Q72" s="37"/>
      <c r="R72" s="38">
        <f t="shared" si="50"/>
        <v>207.673</v>
      </c>
      <c r="S72" s="32"/>
      <c r="T72" s="35"/>
      <c r="U72" s="35"/>
      <c r="V72" s="21">
        <v>207.673</v>
      </c>
      <c r="W72" s="36"/>
      <c r="X72" s="191">
        <f t="shared" si="48"/>
        <v>0</v>
      </c>
      <c r="Y72" s="32"/>
      <c r="Z72" s="21"/>
      <c r="AA72" s="21"/>
      <c r="AB72" s="35"/>
      <c r="AC72" s="37"/>
      <c r="AD72" s="38">
        <f t="shared" si="51"/>
        <v>0</v>
      </c>
      <c r="AE72" s="32"/>
      <c r="AF72" s="35"/>
      <c r="AG72" s="21"/>
      <c r="AH72" s="35"/>
      <c r="AI72" s="36"/>
      <c r="AJ72" s="179">
        <f t="shared" si="52"/>
        <v>0</v>
      </c>
      <c r="AK72" s="32"/>
      <c r="AL72" s="21"/>
      <c r="AM72" s="21"/>
      <c r="AN72" s="21"/>
      <c r="AO72" s="53"/>
      <c r="AP72" s="15">
        <f t="shared" si="53"/>
        <v>0</v>
      </c>
      <c r="AQ72" s="32"/>
      <c r="AR72" s="21"/>
      <c r="AS72" s="21"/>
      <c r="AT72" s="21"/>
      <c r="AU72" s="27"/>
      <c r="AV72" s="179">
        <f t="shared" si="54"/>
        <v>0</v>
      </c>
      <c r="AW72" s="32"/>
      <c r="AX72" s="21"/>
      <c r="AY72" s="21"/>
      <c r="AZ72" s="21"/>
      <c r="BA72" s="53"/>
      <c r="BB72" s="203"/>
      <c r="BC72" s="119"/>
    </row>
    <row r="73" spans="3:55" ht="105.75" hidden="1" outlineLevel="1" thickBot="1">
      <c r="C73" s="136">
        <v>13</v>
      </c>
      <c r="D73" s="284" t="s">
        <v>356</v>
      </c>
      <c r="E73" s="285" t="s">
        <v>217</v>
      </c>
      <c r="F73" s="178">
        <f t="shared" si="40"/>
        <v>163.318</v>
      </c>
      <c r="G73" s="24">
        <f t="shared" si="40"/>
        <v>81.659</v>
      </c>
      <c r="H73" s="28">
        <f t="shared" si="40"/>
        <v>0</v>
      </c>
      <c r="I73" s="23">
        <f t="shared" si="40"/>
        <v>0</v>
      </c>
      <c r="J73" s="29">
        <f t="shared" si="40"/>
        <v>81.659</v>
      </c>
      <c r="K73" s="25">
        <f t="shared" si="40"/>
        <v>0</v>
      </c>
      <c r="L73" s="286">
        <f t="shared" si="49"/>
        <v>81.659</v>
      </c>
      <c r="M73" s="287">
        <v>81.659</v>
      </c>
      <c r="N73" s="288"/>
      <c r="O73" s="288"/>
      <c r="P73" s="288"/>
      <c r="Q73" s="289"/>
      <c r="R73" s="290">
        <f t="shared" si="50"/>
        <v>81.659</v>
      </c>
      <c r="S73" s="287"/>
      <c r="T73" s="288"/>
      <c r="U73" s="288"/>
      <c r="V73" s="291">
        <v>81.659</v>
      </c>
      <c r="W73" s="292"/>
      <c r="X73" s="286">
        <f t="shared" si="48"/>
        <v>0</v>
      </c>
      <c r="Y73" s="287"/>
      <c r="Z73" s="291"/>
      <c r="AA73" s="291"/>
      <c r="AB73" s="288"/>
      <c r="AC73" s="289"/>
      <c r="AD73" s="290">
        <f t="shared" si="51"/>
        <v>0</v>
      </c>
      <c r="AE73" s="287"/>
      <c r="AF73" s="288"/>
      <c r="AG73" s="291"/>
      <c r="AH73" s="288"/>
      <c r="AI73" s="292"/>
      <c r="AJ73" s="293">
        <f t="shared" si="52"/>
        <v>0</v>
      </c>
      <c r="AK73" s="287"/>
      <c r="AL73" s="291"/>
      <c r="AM73" s="291"/>
      <c r="AN73" s="291"/>
      <c r="AO73" s="294"/>
      <c r="AP73" s="295">
        <f t="shared" si="53"/>
        <v>0</v>
      </c>
      <c r="AQ73" s="287"/>
      <c r="AR73" s="291"/>
      <c r="AS73" s="291"/>
      <c r="AT73" s="291"/>
      <c r="AU73" s="296"/>
      <c r="AV73" s="293">
        <f t="shared" si="54"/>
        <v>0</v>
      </c>
      <c r="AW73" s="287"/>
      <c r="AX73" s="291"/>
      <c r="AY73" s="291"/>
      <c r="AZ73" s="291"/>
      <c r="BA73" s="294"/>
      <c r="BB73" s="297"/>
      <c r="BC73" s="119"/>
    </row>
    <row r="74" spans="1:55" ht="30" customHeight="1" collapsed="1" thickBot="1">
      <c r="A74" s="70"/>
      <c r="B74" s="70"/>
      <c r="C74" s="138">
        <v>10</v>
      </c>
      <c r="D74" s="431" t="s">
        <v>313</v>
      </c>
      <c r="E74" s="432"/>
      <c r="F74" s="175">
        <f t="shared" si="40"/>
        <v>70697.457</v>
      </c>
      <c r="G74" s="140">
        <f t="shared" si="40"/>
        <v>42731.788</v>
      </c>
      <c r="H74" s="140">
        <f t="shared" si="40"/>
        <v>7734.612999999999</v>
      </c>
      <c r="I74" s="140">
        <f t="shared" si="40"/>
        <v>0</v>
      </c>
      <c r="J74" s="140">
        <f t="shared" si="40"/>
        <v>6731.401</v>
      </c>
      <c r="K74" s="182">
        <f t="shared" si="40"/>
        <v>13499.655</v>
      </c>
      <c r="L74" s="175">
        <f t="shared" si="49"/>
        <v>14656.528999999999</v>
      </c>
      <c r="M74" s="140">
        <f>SUM(M75:M79)</f>
        <v>12415.641</v>
      </c>
      <c r="N74" s="140">
        <f>SUM(N75:N79)</f>
        <v>0</v>
      </c>
      <c r="O74" s="140">
        <f>SUM(O75:O79)</f>
        <v>0</v>
      </c>
      <c r="P74" s="140">
        <f>SUM(P75:P79)</f>
        <v>0</v>
      </c>
      <c r="Q74" s="141">
        <f>SUM(Q75:Q79)</f>
        <v>2240.888</v>
      </c>
      <c r="R74" s="139">
        <f t="shared" si="50"/>
        <v>17396.047000000002</v>
      </c>
      <c r="S74" s="140">
        <f>SUM(S75:S79)</f>
        <v>6876.750000000001</v>
      </c>
      <c r="T74" s="140">
        <f>SUM(T75:T78)+T79</f>
        <v>0</v>
      </c>
      <c r="U74" s="140">
        <f>SUM(U75:U78)+U79</f>
        <v>0</v>
      </c>
      <c r="V74" s="140">
        <f>SUM(V75:V78)+V79</f>
        <v>6731.401</v>
      </c>
      <c r="W74" s="182">
        <f>SUM(W75:W78)+W79</f>
        <v>3787.896</v>
      </c>
      <c r="X74" s="175">
        <f t="shared" si="48"/>
        <v>18409.244</v>
      </c>
      <c r="Y74" s="140">
        <f>SUM(Y75:Y79)</f>
        <v>11286.726</v>
      </c>
      <c r="Z74" s="140">
        <f>SUM(Z75:Z78)+Z79</f>
        <v>3610.373</v>
      </c>
      <c r="AA74" s="140">
        <f>SUM(AA75:AA78)+AA79</f>
        <v>0</v>
      </c>
      <c r="AB74" s="140">
        <f>SUM(AB75:AB78)+AB79</f>
        <v>0</v>
      </c>
      <c r="AC74" s="141">
        <f>SUM(AC75:AC78)+AC79</f>
        <v>3512.145</v>
      </c>
      <c r="AD74" s="139">
        <f t="shared" si="51"/>
        <v>17235.611</v>
      </c>
      <c r="AE74" s="140">
        <f>SUM(AE75:AE79)</f>
        <v>9152.645</v>
      </c>
      <c r="AF74" s="140">
        <f>SUM(AF75:AF79)</f>
        <v>4124.24</v>
      </c>
      <c r="AG74" s="140">
        <f>SUM(AG75:AG79)</f>
        <v>0</v>
      </c>
      <c r="AH74" s="140">
        <f>SUM(AH75:AH79)</f>
        <v>0</v>
      </c>
      <c r="AI74" s="182">
        <f>SUM(AI75:AI79)</f>
        <v>3958.726</v>
      </c>
      <c r="AJ74" s="175">
        <f t="shared" si="52"/>
        <v>1000</v>
      </c>
      <c r="AK74" s="140">
        <f>SUM(AK75:AK79)</f>
        <v>1000</v>
      </c>
      <c r="AL74" s="140">
        <f>SUM(AL75:AL79)</f>
        <v>0</v>
      </c>
      <c r="AM74" s="140">
        <f>SUM(AM75:AM79)</f>
        <v>0</v>
      </c>
      <c r="AN74" s="140">
        <f>SUM(AN75:AN79)</f>
        <v>0</v>
      </c>
      <c r="AO74" s="141">
        <f>SUM(AO75:AO79)</f>
        <v>0</v>
      </c>
      <c r="AP74" s="139">
        <f t="shared" si="53"/>
        <v>1000.026</v>
      </c>
      <c r="AQ74" s="140">
        <f>SUM(AQ75:AQ79)</f>
        <v>1000.026</v>
      </c>
      <c r="AR74" s="140">
        <f>SUM(AR75:AR79)</f>
        <v>0</v>
      </c>
      <c r="AS74" s="140">
        <f>SUM(AS75:AS79)</f>
        <v>0</v>
      </c>
      <c r="AT74" s="140">
        <f>SUM(AT75:AT79)</f>
        <v>0</v>
      </c>
      <c r="AU74" s="182">
        <f>SUM(AU75:AU79)</f>
        <v>0</v>
      </c>
      <c r="AV74" s="175">
        <f t="shared" si="54"/>
        <v>1000</v>
      </c>
      <c r="AW74" s="140">
        <f aca="true" t="shared" si="55" ref="AW74:BB74">SUM(AW75:AW79)</f>
        <v>1000</v>
      </c>
      <c r="AX74" s="140">
        <f t="shared" si="55"/>
        <v>0</v>
      </c>
      <c r="AY74" s="140">
        <f t="shared" si="55"/>
        <v>0</v>
      </c>
      <c r="AZ74" s="140">
        <f t="shared" si="55"/>
        <v>0</v>
      </c>
      <c r="BA74" s="141">
        <f t="shared" si="55"/>
        <v>0</v>
      </c>
      <c r="BB74" s="205">
        <f t="shared" si="55"/>
        <v>0</v>
      </c>
      <c r="BC74" s="119"/>
    </row>
    <row r="75" spans="3:55" ht="165" hidden="1" outlineLevel="1">
      <c r="C75" s="63">
        <v>1</v>
      </c>
      <c r="D75" s="59" t="s">
        <v>202</v>
      </c>
      <c r="E75" s="257" t="s">
        <v>217</v>
      </c>
      <c r="F75" s="171">
        <f t="shared" si="40"/>
        <v>50770.984</v>
      </c>
      <c r="G75" s="12">
        <f t="shared" si="40"/>
        <v>31039.928</v>
      </c>
      <c r="H75" s="17">
        <f t="shared" si="40"/>
        <v>0</v>
      </c>
      <c r="I75" s="10">
        <f t="shared" si="40"/>
        <v>0</v>
      </c>
      <c r="J75" s="14">
        <f t="shared" si="40"/>
        <v>6731.401</v>
      </c>
      <c r="K75" s="13">
        <f t="shared" si="40"/>
        <v>12999.655</v>
      </c>
      <c r="L75" s="191">
        <f t="shared" si="49"/>
        <v>12682.842</v>
      </c>
      <c r="M75" s="32">
        <v>10441.954</v>
      </c>
      <c r="N75" s="35"/>
      <c r="O75" s="35"/>
      <c r="P75" s="35"/>
      <c r="Q75" s="37">
        <v>2240.888</v>
      </c>
      <c r="R75" s="38">
        <f t="shared" si="50"/>
        <v>16831.267</v>
      </c>
      <c r="S75" s="32">
        <v>6311.97</v>
      </c>
      <c r="T75" s="35"/>
      <c r="U75" s="35"/>
      <c r="V75" s="21">
        <v>6731.401</v>
      </c>
      <c r="W75" s="36">
        <v>3787.896</v>
      </c>
      <c r="X75" s="191">
        <f t="shared" si="48"/>
        <v>10959.659</v>
      </c>
      <c r="Y75" s="32">
        <v>7569.978</v>
      </c>
      <c r="Z75" s="21"/>
      <c r="AA75" s="21"/>
      <c r="AB75" s="35"/>
      <c r="AC75" s="37">
        <v>3389.681</v>
      </c>
      <c r="AD75" s="38">
        <f t="shared" si="51"/>
        <v>7297.1900000000005</v>
      </c>
      <c r="AE75" s="32">
        <v>3716</v>
      </c>
      <c r="AF75" s="35"/>
      <c r="AG75" s="21"/>
      <c r="AH75" s="35"/>
      <c r="AI75" s="36">
        <v>3581.19</v>
      </c>
      <c r="AJ75" s="179">
        <f t="shared" si="52"/>
        <v>1000</v>
      </c>
      <c r="AK75" s="32">
        <v>1000</v>
      </c>
      <c r="AL75" s="21"/>
      <c r="AM75" s="21"/>
      <c r="AN75" s="21"/>
      <c r="AO75" s="53"/>
      <c r="AP75" s="15">
        <f t="shared" si="53"/>
        <v>1000.026</v>
      </c>
      <c r="AQ75" s="32">
        <v>1000.026</v>
      </c>
      <c r="AR75" s="21"/>
      <c r="AS75" s="21"/>
      <c r="AT75" s="21"/>
      <c r="AU75" s="27"/>
      <c r="AV75" s="179">
        <f t="shared" si="54"/>
        <v>1000</v>
      </c>
      <c r="AW75" s="32">
        <v>1000</v>
      </c>
      <c r="AX75" s="21"/>
      <c r="AY75" s="21"/>
      <c r="AZ75" s="21"/>
      <c r="BA75" s="53"/>
      <c r="BB75" s="203"/>
      <c r="BC75" s="119"/>
    </row>
    <row r="76" spans="3:55" ht="60" hidden="1" outlineLevel="1">
      <c r="C76" s="63">
        <v>2</v>
      </c>
      <c r="D76" s="59" t="s">
        <v>116</v>
      </c>
      <c r="E76" s="257" t="s">
        <v>217</v>
      </c>
      <c r="F76" s="171">
        <f t="shared" si="40"/>
        <v>16000</v>
      </c>
      <c r="G76" s="12">
        <f t="shared" si="40"/>
        <v>8265.386999999999</v>
      </c>
      <c r="H76" s="17">
        <f t="shared" si="40"/>
        <v>7734.612999999999</v>
      </c>
      <c r="I76" s="10">
        <f t="shared" si="40"/>
        <v>0</v>
      </c>
      <c r="J76" s="14">
        <f t="shared" si="40"/>
        <v>0</v>
      </c>
      <c r="K76" s="13">
        <f t="shared" si="40"/>
        <v>0</v>
      </c>
      <c r="L76" s="191">
        <f t="shared" si="49"/>
        <v>313</v>
      </c>
      <c r="M76" s="32">
        <v>313</v>
      </c>
      <c r="N76" s="35"/>
      <c r="O76" s="35"/>
      <c r="P76" s="35"/>
      <c r="Q76" s="37"/>
      <c r="R76" s="38">
        <f t="shared" si="50"/>
        <v>217.774</v>
      </c>
      <c r="S76" s="32">
        <v>217.774</v>
      </c>
      <c r="T76" s="35"/>
      <c r="U76" s="35"/>
      <c r="V76" s="21"/>
      <c r="W76" s="36"/>
      <c r="X76" s="191">
        <f t="shared" si="48"/>
        <v>7220.746</v>
      </c>
      <c r="Y76" s="32">
        <v>3610.373</v>
      </c>
      <c r="Z76" s="21">
        <v>3610.373</v>
      </c>
      <c r="AA76" s="21"/>
      <c r="AB76" s="35"/>
      <c r="AC76" s="37"/>
      <c r="AD76" s="38">
        <f t="shared" si="51"/>
        <v>8248.48</v>
      </c>
      <c r="AE76" s="32">
        <v>4124.24</v>
      </c>
      <c r="AF76" s="35">
        <v>4124.24</v>
      </c>
      <c r="AG76" s="21"/>
      <c r="AH76" s="35"/>
      <c r="AI76" s="36"/>
      <c r="AJ76" s="179">
        <f t="shared" si="52"/>
        <v>0</v>
      </c>
      <c r="AK76" s="32"/>
      <c r="AL76" s="21"/>
      <c r="AM76" s="21"/>
      <c r="AN76" s="21"/>
      <c r="AO76" s="53"/>
      <c r="AP76" s="15">
        <f t="shared" si="53"/>
        <v>0</v>
      </c>
      <c r="AQ76" s="32"/>
      <c r="AR76" s="21"/>
      <c r="AS76" s="21"/>
      <c r="AT76" s="21"/>
      <c r="AU76" s="27"/>
      <c r="AV76" s="179">
        <f t="shared" si="54"/>
        <v>0</v>
      </c>
      <c r="AW76" s="32"/>
      <c r="AX76" s="21"/>
      <c r="AY76" s="21"/>
      <c r="AZ76" s="21"/>
      <c r="BA76" s="53"/>
      <c r="BB76" s="203"/>
      <c r="BC76" s="119"/>
    </row>
    <row r="77" spans="3:55" ht="45" hidden="1" outlineLevel="1">
      <c r="C77" s="63">
        <v>3</v>
      </c>
      <c r="D77" s="59" t="s">
        <v>182</v>
      </c>
      <c r="E77" s="257" t="s">
        <v>217</v>
      </c>
      <c r="F77" s="171">
        <f t="shared" si="40"/>
        <v>1430.351</v>
      </c>
      <c r="G77" s="12">
        <f t="shared" si="40"/>
        <v>1430.351</v>
      </c>
      <c r="H77" s="17">
        <f t="shared" si="40"/>
        <v>0</v>
      </c>
      <c r="I77" s="10">
        <f t="shared" si="40"/>
        <v>0</v>
      </c>
      <c r="J77" s="14">
        <f t="shared" si="40"/>
        <v>0</v>
      </c>
      <c r="K77" s="13">
        <f t="shared" si="40"/>
        <v>0</v>
      </c>
      <c r="L77" s="191">
        <f t="shared" si="49"/>
        <v>1430.351</v>
      </c>
      <c r="M77" s="32">
        <v>1430.351</v>
      </c>
      <c r="N77" s="35"/>
      <c r="O77" s="35"/>
      <c r="P77" s="35"/>
      <c r="Q77" s="37"/>
      <c r="R77" s="38">
        <f t="shared" si="50"/>
        <v>0</v>
      </c>
      <c r="S77" s="32"/>
      <c r="T77" s="35"/>
      <c r="U77" s="35"/>
      <c r="V77" s="21"/>
      <c r="W77" s="36"/>
      <c r="X77" s="191">
        <f t="shared" si="48"/>
        <v>0</v>
      </c>
      <c r="Y77" s="32"/>
      <c r="Z77" s="21"/>
      <c r="AA77" s="21"/>
      <c r="AB77" s="35"/>
      <c r="AC77" s="37"/>
      <c r="AD77" s="38">
        <f t="shared" si="51"/>
        <v>0</v>
      </c>
      <c r="AE77" s="32"/>
      <c r="AF77" s="35"/>
      <c r="AG77" s="21"/>
      <c r="AH77" s="35"/>
      <c r="AI77" s="36"/>
      <c r="AJ77" s="179">
        <f t="shared" si="52"/>
        <v>0</v>
      </c>
      <c r="AK77" s="32"/>
      <c r="AL77" s="21"/>
      <c r="AM77" s="21"/>
      <c r="AN77" s="21"/>
      <c r="AO77" s="53"/>
      <c r="AP77" s="15">
        <f t="shared" si="53"/>
        <v>0</v>
      </c>
      <c r="AQ77" s="32"/>
      <c r="AR77" s="21"/>
      <c r="AS77" s="21"/>
      <c r="AT77" s="21"/>
      <c r="AU77" s="27"/>
      <c r="AV77" s="179">
        <f t="shared" si="54"/>
        <v>0</v>
      </c>
      <c r="AW77" s="32"/>
      <c r="AX77" s="21"/>
      <c r="AY77" s="21"/>
      <c r="AZ77" s="21"/>
      <c r="BA77" s="53"/>
      <c r="BB77" s="203"/>
      <c r="BC77" s="119"/>
    </row>
    <row r="78" spans="3:55" ht="45" hidden="1" outlineLevel="1">
      <c r="C78" s="63">
        <v>4</v>
      </c>
      <c r="D78" s="59" t="s">
        <v>291</v>
      </c>
      <c r="E78" s="257" t="s">
        <v>217</v>
      </c>
      <c r="F78" s="171">
        <f t="shared" si="40"/>
        <v>184.22</v>
      </c>
      <c r="G78" s="12">
        <f t="shared" si="40"/>
        <v>184.22</v>
      </c>
      <c r="H78" s="17">
        <f t="shared" si="40"/>
        <v>0</v>
      </c>
      <c r="I78" s="10">
        <f t="shared" si="40"/>
        <v>0</v>
      </c>
      <c r="J78" s="14">
        <f t="shared" si="40"/>
        <v>0</v>
      </c>
      <c r="K78" s="13">
        <f t="shared" si="40"/>
        <v>0</v>
      </c>
      <c r="L78" s="191">
        <f t="shared" si="49"/>
        <v>184.22</v>
      </c>
      <c r="M78" s="32">
        <v>184.22</v>
      </c>
      <c r="N78" s="35"/>
      <c r="O78" s="35"/>
      <c r="P78" s="35"/>
      <c r="Q78" s="37"/>
      <c r="R78" s="38">
        <f t="shared" si="50"/>
        <v>0</v>
      </c>
      <c r="S78" s="32"/>
      <c r="T78" s="35"/>
      <c r="U78" s="35"/>
      <c r="V78" s="21"/>
      <c r="W78" s="36"/>
      <c r="X78" s="191">
        <f t="shared" si="48"/>
        <v>0</v>
      </c>
      <c r="Y78" s="32"/>
      <c r="Z78" s="21"/>
      <c r="AA78" s="21"/>
      <c r="AB78" s="35"/>
      <c r="AC78" s="37"/>
      <c r="AD78" s="38">
        <f t="shared" si="51"/>
        <v>0</v>
      </c>
      <c r="AE78" s="32"/>
      <c r="AF78" s="35"/>
      <c r="AG78" s="21"/>
      <c r="AH78" s="35"/>
      <c r="AI78" s="36"/>
      <c r="AJ78" s="179">
        <f t="shared" si="52"/>
        <v>0</v>
      </c>
      <c r="AK78" s="32"/>
      <c r="AL78" s="21"/>
      <c r="AM78" s="21"/>
      <c r="AN78" s="21"/>
      <c r="AO78" s="53"/>
      <c r="AP78" s="15">
        <f t="shared" si="53"/>
        <v>0</v>
      </c>
      <c r="AQ78" s="32"/>
      <c r="AR78" s="21"/>
      <c r="AS78" s="21"/>
      <c r="AT78" s="21"/>
      <c r="AU78" s="27"/>
      <c r="AV78" s="179">
        <f t="shared" si="54"/>
        <v>0</v>
      </c>
      <c r="AW78" s="32"/>
      <c r="AX78" s="21"/>
      <c r="AY78" s="21"/>
      <c r="AZ78" s="21"/>
      <c r="BA78" s="53"/>
      <c r="BB78" s="203"/>
      <c r="BC78" s="119"/>
    </row>
    <row r="79" spans="3:55" ht="15.75" hidden="1" outlineLevel="1" thickBot="1">
      <c r="C79" s="63">
        <v>5</v>
      </c>
      <c r="D79" s="59" t="s">
        <v>180</v>
      </c>
      <c r="E79" s="257" t="s">
        <v>217</v>
      </c>
      <c r="F79" s="171">
        <f aca="true" t="shared" si="56" ref="F79:K79">L79+R79+X79+AD79+AJ79+AP79+AV79</f>
        <v>2311.902</v>
      </c>
      <c r="G79" s="12">
        <f t="shared" si="56"/>
        <v>1811.902</v>
      </c>
      <c r="H79" s="17">
        <f t="shared" si="56"/>
        <v>0</v>
      </c>
      <c r="I79" s="10">
        <f t="shared" si="56"/>
        <v>0</v>
      </c>
      <c r="J79" s="14">
        <f t="shared" si="56"/>
        <v>0</v>
      </c>
      <c r="K79" s="13">
        <f t="shared" si="56"/>
        <v>500</v>
      </c>
      <c r="L79" s="191">
        <f t="shared" si="49"/>
        <v>46.116</v>
      </c>
      <c r="M79" s="32">
        <v>46.116</v>
      </c>
      <c r="N79" s="35"/>
      <c r="O79" s="35"/>
      <c r="P79" s="35"/>
      <c r="Q79" s="37"/>
      <c r="R79" s="38">
        <f t="shared" si="50"/>
        <v>347.006</v>
      </c>
      <c r="S79" s="32">
        <f>100+247.006</f>
        <v>347.006</v>
      </c>
      <c r="T79" s="35"/>
      <c r="U79" s="35"/>
      <c r="V79" s="21"/>
      <c r="W79" s="36"/>
      <c r="X79" s="191">
        <f t="shared" si="48"/>
        <v>228.839</v>
      </c>
      <c r="Y79" s="32">
        <f>155.053-48.678</f>
        <v>106.375</v>
      </c>
      <c r="Z79" s="21"/>
      <c r="AA79" s="21"/>
      <c r="AB79" s="35"/>
      <c r="AC79" s="37">
        <v>122.464</v>
      </c>
      <c r="AD79" s="38">
        <f t="shared" si="51"/>
        <v>1689.9410000000003</v>
      </c>
      <c r="AE79" s="32">
        <f>1263.727+48.678</f>
        <v>1312.4050000000002</v>
      </c>
      <c r="AF79" s="35"/>
      <c r="AG79" s="21"/>
      <c r="AH79" s="35"/>
      <c r="AI79" s="36">
        <v>377.536</v>
      </c>
      <c r="AJ79" s="179">
        <f t="shared" si="52"/>
        <v>0</v>
      </c>
      <c r="AK79" s="32"/>
      <c r="AL79" s="21"/>
      <c r="AM79" s="21"/>
      <c r="AN79" s="21"/>
      <c r="AO79" s="53"/>
      <c r="AP79" s="15">
        <f t="shared" si="53"/>
        <v>0</v>
      </c>
      <c r="AQ79" s="32"/>
      <c r="AR79" s="21"/>
      <c r="AS79" s="21"/>
      <c r="AT79" s="21"/>
      <c r="AU79" s="27"/>
      <c r="AV79" s="179">
        <f t="shared" si="54"/>
        <v>0</v>
      </c>
      <c r="AW79" s="32"/>
      <c r="AX79" s="21"/>
      <c r="AY79" s="21"/>
      <c r="AZ79" s="21"/>
      <c r="BA79" s="53"/>
      <c r="BB79" s="203"/>
      <c r="BC79" s="119"/>
    </row>
    <row r="80" spans="1:55" ht="31.5" customHeight="1" collapsed="1" thickBot="1">
      <c r="A80" s="83"/>
      <c r="B80" s="83"/>
      <c r="C80" s="435" t="s">
        <v>224</v>
      </c>
      <c r="D80" s="436"/>
      <c r="E80" s="437"/>
      <c r="F80" s="167">
        <f aca="true" t="shared" si="57" ref="F80:K80">L80+R80+X80+AD80+AJ80+AP80+AV80</f>
        <v>312714.18</v>
      </c>
      <c r="G80" s="44">
        <f t="shared" si="57"/>
        <v>97535.236</v>
      </c>
      <c r="H80" s="44">
        <f t="shared" si="57"/>
        <v>80397.348</v>
      </c>
      <c r="I80" s="44">
        <f t="shared" si="57"/>
        <v>20282.332</v>
      </c>
      <c r="J80" s="44">
        <f t="shared" si="57"/>
        <v>54042.029</v>
      </c>
      <c r="K80" s="145">
        <f t="shared" si="57"/>
        <v>60457.23499999999</v>
      </c>
      <c r="L80" s="167">
        <f t="shared" si="49"/>
        <v>15619.688</v>
      </c>
      <c r="M80" s="75">
        <f>M81+M90</f>
        <v>5650.093</v>
      </c>
      <c r="N80" s="75">
        <f>N81+N90</f>
        <v>50.813</v>
      </c>
      <c r="O80" s="75">
        <f>O81+O90</f>
        <v>9071.634</v>
      </c>
      <c r="P80" s="75">
        <f>P81+P90</f>
        <v>847.148</v>
      </c>
      <c r="Q80" s="45">
        <f>Q81+Q90</f>
        <v>0</v>
      </c>
      <c r="R80" s="46">
        <f t="shared" si="50"/>
        <v>57316.37400000001</v>
      </c>
      <c r="S80" s="75">
        <f>S81+S90</f>
        <v>20835.626000000004</v>
      </c>
      <c r="T80" s="75">
        <f>T81+T90</f>
        <v>1354.9550000000002</v>
      </c>
      <c r="U80" s="75">
        <f>U81+U90</f>
        <v>33.912</v>
      </c>
      <c r="V80" s="75">
        <f>V81+V90</f>
        <v>17908.881</v>
      </c>
      <c r="W80" s="145">
        <f>W81+W90</f>
        <v>17183</v>
      </c>
      <c r="X80" s="167">
        <f t="shared" si="48"/>
        <v>61228.208</v>
      </c>
      <c r="Y80" s="75">
        <f>Y81+Y90</f>
        <v>21469.461</v>
      </c>
      <c r="Z80" s="75">
        <f>Z81+Z90</f>
        <v>3900.0769999999998</v>
      </c>
      <c r="AA80" s="75">
        <f>AA81+AA90</f>
        <v>60.67</v>
      </c>
      <c r="AB80" s="75">
        <f>AB81+AB90</f>
        <v>17649</v>
      </c>
      <c r="AC80" s="45">
        <f>AC81+AC90</f>
        <v>18149</v>
      </c>
      <c r="AD80" s="46">
        <f t="shared" si="51"/>
        <v>137439.495</v>
      </c>
      <c r="AE80" s="75">
        <f>AE81+AE90</f>
        <v>40415.894</v>
      </c>
      <c r="AF80" s="75">
        <f>AF81+AF90</f>
        <v>53366.939</v>
      </c>
      <c r="AG80" s="75">
        <f>AG81+AG90</f>
        <v>4252.686</v>
      </c>
      <c r="AH80" s="75">
        <f>AH81+AH90</f>
        <v>16977</v>
      </c>
      <c r="AI80" s="145">
        <f>AI81+AI90</f>
        <v>22426.976</v>
      </c>
      <c r="AJ80" s="167">
        <f t="shared" si="52"/>
        <v>37450.415</v>
      </c>
      <c r="AK80" s="75">
        <f>AK81+AK90</f>
        <v>8615.162</v>
      </c>
      <c r="AL80" s="75">
        <f>AL81+AL90</f>
        <v>21724.564000000002</v>
      </c>
      <c r="AM80" s="75">
        <f>AM81+AM90</f>
        <v>3752.43</v>
      </c>
      <c r="AN80" s="75">
        <f>AN81+AN90</f>
        <v>660</v>
      </c>
      <c r="AO80" s="45">
        <f>AO81+AO90</f>
        <v>2698.259</v>
      </c>
      <c r="AP80" s="46">
        <f t="shared" si="53"/>
        <v>3660</v>
      </c>
      <c r="AQ80" s="75">
        <f>AQ81+AQ90</f>
        <v>549</v>
      </c>
      <c r="AR80" s="75">
        <f>AR81+AR90</f>
        <v>0</v>
      </c>
      <c r="AS80" s="75">
        <f>AS81+AS90</f>
        <v>3111</v>
      </c>
      <c r="AT80" s="75">
        <f>AT81+AT90</f>
        <v>0</v>
      </c>
      <c r="AU80" s="145">
        <f>AU81+AU90</f>
        <v>0</v>
      </c>
      <c r="AV80" s="167">
        <f t="shared" si="54"/>
        <v>0</v>
      </c>
      <c r="AW80" s="75">
        <f>AW81+AW90</f>
        <v>0</v>
      </c>
      <c r="AX80" s="75">
        <f>AX81+AX90</f>
        <v>0</v>
      </c>
      <c r="AY80" s="75">
        <f>AY81+AY90</f>
        <v>0</v>
      </c>
      <c r="AZ80" s="75">
        <f>AZ81+AZ90</f>
        <v>0</v>
      </c>
      <c r="BA80" s="45">
        <f>BA81+BA90</f>
        <v>0</v>
      </c>
      <c r="BB80" s="204">
        <f>SUM(BB81:BB99)</f>
        <v>0</v>
      </c>
      <c r="BC80" s="119"/>
    </row>
    <row r="81" spans="1:55" ht="30" customHeight="1" collapsed="1" thickBot="1">
      <c r="A81" s="70">
        <v>1</v>
      </c>
      <c r="B81" s="70"/>
      <c r="C81" s="76">
        <v>1</v>
      </c>
      <c r="D81" s="433" t="s">
        <v>306</v>
      </c>
      <c r="E81" s="434"/>
      <c r="F81" s="168">
        <f aca="true" t="shared" si="58" ref="F81:F101">L81+R81+X81+AD81+AJ81+AP81+AV81</f>
        <v>232240.92200000002</v>
      </c>
      <c r="G81" s="78">
        <f aca="true" t="shared" si="59" ref="G81:G101">M81+S81+Y81+AE81+AK81+AQ81+AW81</f>
        <v>77770.701</v>
      </c>
      <c r="H81" s="78">
        <f aca="true" t="shared" si="60" ref="H81:H101">N81+T81+Z81+AF81+AL81+AR81+AX81</f>
        <v>30401.503000000004</v>
      </c>
      <c r="I81" s="78">
        <f aca="true" t="shared" si="61" ref="I81:I101">O81+U81+AA81+AG81+AM81+AS81+AY81</f>
        <v>18205.762000000002</v>
      </c>
      <c r="J81" s="78">
        <f aca="true" t="shared" si="62" ref="J81:J101">P81+V81+AB81+AH81+AN81+AT81+AZ81</f>
        <v>53413.956000000006</v>
      </c>
      <c r="K81" s="80">
        <f aca="true" t="shared" si="63" ref="K81:K101">Q81+W81+AC81+AI81+AO81+AU81+BA81</f>
        <v>52449</v>
      </c>
      <c r="L81" s="168">
        <f aca="true" t="shared" si="64" ref="L81:L112">SUM(M81:Q81)</f>
        <v>9438.726</v>
      </c>
      <c r="M81" s="78">
        <f>SUM(M82:M89)</f>
        <v>1545.701</v>
      </c>
      <c r="N81" s="78">
        <f>SUM(N82:N89)</f>
        <v>50.813</v>
      </c>
      <c r="O81" s="78">
        <f>SUM(O82:O89)</f>
        <v>6995.064</v>
      </c>
      <c r="P81" s="78">
        <f>SUM(P82:P89)</f>
        <v>847.148</v>
      </c>
      <c r="Q81" s="79">
        <f>SUM(Q82:Q89)</f>
        <v>0</v>
      </c>
      <c r="R81" s="77">
        <f t="shared" si="50"/>
        <v>54127.007000000005</v>
      </c>
      <c r="S81" s="78">
        <f>SUM(S82:S89)</f>
        <v>18719.399000000005</v>
      </c>
      <c r="T81" s="78">
        <f>SUM(T82:T89)</f>
        <v>1109.8880000000001</v>
      </c>
      <c r="U81" s="78">
        <f>SUM(U82:U89)</f>
        <v>33.912</v>
      </c>
      <c r="V81" s="78">
        <f>SUM(V82:V89)</f>
        <v>17280.808</v>
      </c>
      <c r="W81" s="80">
        <f>SUM(W82:W89)</f>
        <v>16983</v>
      </c>
      <c r="X81" s="168">
        <f t="shared" si="48"/>
        <v>61199.129</v>
      </c>
      <c r="Y81" s="78">
        <f>SUM(Y82:Y89)</f>
        <v>21440.381999999998</v>
      </c>
      <c r="Z81" s="78">
        <f>SUM(Z82:Z89)</f>
        <v>3900.0769999999998</v>
      </c>
      <c r="AA81" s="78">
        <f>SUM(AA82:AA89)</f>
        <v>60.67</v>
      </c>
      <c r="AB81" s="78">
        <f>SUM(AB82:AB89)</f>
        <v>17649</v>
      </c>
      <c r="AC81" s="79">
        <f>SUM(AC82:AC89)</f>
        <v>18149</v>
      </c>
      <c r="AD81" s="77">
        <f t="shared" si="51"/>
        <v>93834.006</v>
      </c>
      <c r="AE81" s="78">
        <f>SUM(AE82:AE89)</f>
        <v>32443.796</v>
      </c>
      <c r="AF81" s="78">
        <f>SUM(AF82:AF89)</f>
        <v>22843.524</v>
      </c>
      <c r="AG81" s="78">
        <f>SUM(AG82:AG89)</f>
        <v>4252.686</v>
      </c>
      <c r="AH81" s="78">
        <f>SUM(AH82:AH89)</f>
        <v>16977</v>
      </c>
      <c r="AI81" s="80">
        <f>SUM(AI82:AI89)</f>
        <v>17317</v>
      </c>
      <c r="AJ81" s="168">
        <f t="shared" si="52"/>
        <v>9982.054</v>
      </c>
      <c r="AK81" s="78">
        <f>SUM(AK82:AK89)</f>
        <v>3072.423</v>
      </c>
      <c r="AL81" s="78">
        <f>SUM(AL82:AL89)</f>
        <v>2497.201</v>
      </c>
      <c r="AM81" s="78">
        <f>SUM(AM82:AM89)</f>
        <v>3752.43</v>
      </c>
      <c r="AN81" s="78">
        <f>SUM(AN82:AN89)</f>
        <v>660</v>
      </c>
      <c r="AO81" s="79">
        <f>SUM(AO82:AO89)</f>
        <v>0</v>
      </c>
      <c r="AP81" s="77">
        <f t="shared" si="53"/>
        <v>3660</v>
      </c>
      <c r="AQ81" s="78">
        <f>SUM(AQ82:AQ89)</f>
        <v>549</v>
      </c>
      <c r="AR81" s="78">
        <f>SUM(AR82:AR89)</f>
        <v>0</v>
      </c>
      <c r="AS81" s="78">
        <f>SUM(AS82:AS89)</f>
        <v>3111</v>
      </c>
      <c r="AT81" s="78">
        <f>SUM(AT82:AT89)</f>
        <v>0</v>
      </c>
      <c r="AU81" s="80">
        <f>SUM(AU82:AU89)</f>
        <v>0</v>
      </c>
      <c r="AV81" s="168">
        <f t="shared" si="54"/>
        <v>0</v>
      </c>
      <c r="AW81" s="78">
        <f>SUM(AW82:AW89)</f>
        <v>0</v>
      </c>
      <c r="AX81" s="78">
        <f>SUM(AX82:AX89)</f>
        <v>0</v>
      </c>
      <c r="AY81" s="78">
        <f>SUM(AY82:AY89)</f>
        <v>0</v>
      </c>
      <c r="AZ81" s="78">
        <f>SUM(AZ82:AZ89)</f>
        <v>0</v>
      </c>
      <c r="BA81" s="79">
        <f>SUM(BA82:BA89)</f>
        <v>0</v>
      </c>
      <c r="BB81" s="201">
        <v>0</v>
      </c>
      <c r="BC81" s="119"/>
    </row>
    <row r="82" spans="1:55" ht="75" hidden="1" outlineLevel="1">
      <c r="A82" s="31">
        <v>1</v>
      </c>
      <c r="C82" s="63">
        <v>1</v>
      </c>
      <c r="D82" s="59" t="s">
        <v>317</v>
      </c>
      <c r="E82" s="265" t="s">
        <v>336</v>
      </c>
      <c r="F82" s="171">
        <f t="shared" si="58"/>
        <v>152835.755</v>
      </c>
      <c r="G82" s="12">
        <f t="shared" si="59"/>
        <v>50937.755000000005</v>
      </c>
      <c r="H82" s="17">
        <f t="shared" si="60"/>
        <v>0</v>
      </c>
      <c r="I82" s="10">
        <f t="shared" si="61"/>
        <v>0</v>
      </c>
      <c r="J82" s="14">
        <f t="shared" si="62"/>
        <v>50949</v>
      </c>
      <c r="K82" s="13">
        <f t="shared" si="63"/>
        <v>50949</v>
      </c>
      <c r="L82" s="191">
        <f t="shared" si="64"/>
        <v>0</v>
      </c>
      <c r="M82" s="32"/>
      <c r="N82" s="35"/>
      <c r="O82" s="35"/>
      <c r="P82" s="35"/>
      <c r="Q82" s="37"/>
      <c r="R82" s="38">
        <f aca="true" t="shared" si="65" ref="R82:R113">SUM(S82:W82)</f>
        <v>51936.755000000005</v>
      </c>
      <c r="S82" s="32">
        <v>17970.755</v>
      </c>
      <c r="T82" s="35"/>
      <c r="U82" s="35"/>
      <c r="V82" s="21">
        <v>16983</v>
      </c>
      <c r="W82" s="36">
        <v>16983</v>
      </c>
      <c r="X82" s="191">
        <f aca="true" t="shared" si="66" ref="X82:X113">SUM(Y82:AC82)</f>
        <v>51948</v>
      </c>
      <c r="Y82" s="32">
        <v>16650</v>
      </c>
      <c r="Z82" s="21"/>
      <c r="AA82" s="21"/>
      <c r="AB82" s="35">
        <v>17649</v>
      </c>
      <c r="AC82" s="37">
        <v>17649</v>
      </c>
      <c r="AD82" s="38">
        <f aca="true" t="shared" si="67" ref="AD82:AD113">SUM(AE82:AI82)</f>
        <v>48951</v>
      </c>
      <c r="AE82" s="32">
        <v>16317</v>
      </c>
      <c r="AF82" s="35"/>
      <c r="AG82" s="21"/>
      <c r="AH82" s="35">
        <v>16317</v>
      </c>
      <c r="AI82" s="36">
        <v>16317</v>
      </c>
      <c r="AJ82" s="179">
        <f aca="true" t="shared" si="68" ref="AJ82:AJ113">SUM(AK82:AO82)</f>
        <v>0</v>
      </c>
      <c r="AK82" s="32"/>
      <c r="AL82" s="21"/>
      <c r="AM82" s="21"/>
      <c r="AN82" s="21"/>
      <c r="AO82" s="53"/>
      <c r="AP82" s="15">
        <f aca="true" t="shared" si="69" ref="AP82:AP106">SUM(AQ82:AU82)</f>
        <v>0</v>
      </c>
      <c r="AQ82" s="32"/>
      <c r="AR82" s="21"/>
      <c r="AS82" s="21"/>
      <c r="AT82" s="21"/>
      <c r="AU82" s="27"/>
      <c r="AV82" s="179">
        <f aca="true" t="shared" si="70" ref="AV82:AV106">SUM(AW82:BA82)</f>
        <v>0</v>
      </c>
      <c r="AW82" s="32"/>
      <c r="AX82" s="21"/>
      <c r="AY82" s="21"/>
      <c r="AZ82" s="21"/>
      <c r="BA82" s="53"/>
      <c r="BB82" s="203"/>
      <c r="BC82" s="119"/>
    </row>
    <row r="83" spans="1:55" ht="60" hidden="1" outlineLevel="1">
      <c r="A83" s="31">
        <v>1</v>
      </c>
      <c r="C83" s="63">
        <v>2</v>
      </c>
      <c r="D83" s="59" t="s">
        <v>299</v>
      </c>
      <c r="E83" s="265" t="s">
        <v>337</v>
      </c>
      <c r="F83" s="171">
        <f t="shared" si="58"/>
        <v>21100.000000000004</v>
      </c>
      <c r="G83" s="12">
        <f t="shared" si="59"/>
        <v>6330</v>
      </c>
      <c r="H83" s="17">
        <f t="shared" si="60"/>
        <v>14770</v>
      </c>
      <c r="I83" s="10">
        <f t="shared" si="61"/>
        <v>0</v>
      </c>
      <c r="J83" s="14">
        <f t="shared" si="62"/>
        <v>0</v>
      </c>
      <c r="K83" s="13">
        <f t="shared" si="63"/>
        <v>0</v>
      </c>
      <c r="L83" s="191">
        <f t="shared" si="64"/>
        <v>5.49</v>
      </c>
      <c r="M83" s="32">
        <v>1.647</v>
      </c>
      <c r="N83" s="35">
        <v>3.843</v>
      </c>
      <c r="O83" s="35"/>
      <c r="P83" s="35"/>
      <c r="Q83" s="37"/>
      <c r="R83" s="38">
        <f t="shared" si="65"/>
        <v>940.897</v>
      </c>
      <c r="S83" s="32">
        <v>282.269</v>
      </c>
      <c r="T83" s="35">
        <v>658.628</v>
      </c>
      <c r="U83" s="35"/>
      <c r="V83" s="21"/>
      <c r="W83" s="36"/>
      <c r="X83" s="191">
        <f t="shared" si="66"/>
        <v>81.887</v>
      </c>
      <c r="Y83" s="32">
        <v>24.566</v>
      </c>
      <c r="Z83" s="21">
        <v>57.321</v>
      </c>
      <c r="AA83" s="21"/>
      <c r="AB83" s="35"/>
      <c r="AC83" s="37"/>
      <c r="AD83" s="38">
        <f t="shared" si="67"/>
        <v>20071.726000000002</v>
      </c>
      <c r="AE83" s="32">
        <v>6021.518</v>
      </c>
      <c r="AF83" s="35">
        <v>14050.208</v>
      </c>
      <c r="AG83" s="21"/>
      <c r="AH83" s="35"/>
      <c r="AI83" s="36"/>
      <c r="AJ83" s="179">
        <f t="shared" si="68"/>
        <v>0</v>
      </c>
      <c r="AK83" s="32"/>
      <c r="AL83" s="21"/>
      <c r="AM83" s="21"/>
      <c r="AN83" s="21"/>
      <c r="AO83" s="53"/>
      <c r="AP83" s="15">
        <f t="shared" si="69"/>
        <v>0</v>
      </c>
      <c r="AQ83" s="32"/>
      <c r="AR83" s="21"/>
      <c r="AS83" s="21"/>
      <c r="AT83" s="21"/>
      <c r="AU83" s="27"/>
      <c r="AV83" s="179">
        <f t="shared" si="70"/>
        <v>0</v>
      </c>
      <c r="AW83" s="32"/>
      <c r="AX83" s="21"/>
      <c r="AY83" s="21"/>
      <c r="AZ83" s="21"/>
      <c r="BA83" s="53"/>
      <c r="BB83" s="203"/>
      <c r="BC83" s="119"/>
    </row>
    <row r="84" spans="1:55" ht="60" hidden="1" outlineLevel="1">
      <c r="A84" s="31">
        <v>1</v>
      </c>
      <c r="C84" s="63">
        <v>3</v>
      </c>
      <c r="D84" s="59" t="s">
        <v>22</v>
      </c>
      <c r="E84" s="265" t="s">
        <v>337</v>
      </c>
      <c r="F84" s="171">
        <f t="shared" si="58"/>
        <v>15322.213</v>
      </c>
      <c r="G84" s="12">
        <f t="shared" si="59"/>
        <v>5005.45</v>
      </c>
      <c r="H84" s="17">
        <f t="shared" si="60"/>
        <v>10316.762999999999</v>
      </c>
      <c r="I84" s="10">
        <f t="shared" si="61"/>
        <v>0</v>
      </c>
      <c r="J84" s="14">
        <f t="shared" si="62"/>
        <v>0</v>
      </c>
      <c r="K84" s="13">
        <f t="shared" si="63"/>
        <v>0</v>
      </c>
      <c r="L84" s="191">
        <f t="shared" si="64"/>
        <v>67.1</v>
      </c>
      <c r="M84" s="32">
        <v>20.13</v>
      </c>
      <c r="N84" s="35">
        <v>46.97</v>
      </c>
      <c r="O84" s="35"/>
      <c r="P84" s="35"/>
      <c r="Q84" s="37"/>
      <c r="R84" s="38">
        <f t="shared" si="65"/>
        <v>609.158</v>
      </c>
      <c r="S84" s="32">
        <v>203.416</v>
      </c>
      <c r="T84" s="35">
        <v>405.742</v>
      </c>
      <c r="U84" s="35"/>
      <c r="V84" s="21"/>
      <c r="W84" s="36"/>
      <c r="X84" s="191">
        <f t="shared" si="66"/>
        <v>5500</v>
      </c>
      <c r="Y84" s="32">
        <v>1795.75</v>
      </c>
      <c r="Z84" s="21">
        <v>3704.25</v>
      </c>
      <c r="AA84" s="21"/>
      <c r="AB84" s="35"/>
      <c r="AC84" s="37"/>
      <c r="AD84" s="38">
        <f t="shared" si="67"/>
        <v>9145.955</v>
      </c>
      <c r="AE84" s="32">
        <v>2986.154</v>
      </c>
      <c r="AF84" s="35">
        <v>6159.801</v>
      </c>
      <c r="AG84" s="21"/>
      <c r="AH84" s="35"/>
      <c r="AI84" s="36"/>
      <c r="AJ84" s="179">
        <f t="shared" si="68"/>
        <v>0</v>
      </c>
      <c r="AK84" s="32"/>
      <c r="AL84" s="21"/>
      <c r="AM84" s="21"/>
      <c r="AN84" s="21"/>
      <c r="AO84" s="53"/>
      <c r="AP84" s="15">
        <f t="shared" si="69"/>
        <v>0</v>
      </c>
      <c r="AQ84" s="32"/>
      <c r="AR84" s="21"/>
      <c r="AS84" s="21"/>
      <c r="AT84" s="21"/>
      <c r="AU84" s="27"/>
      <c r="AV84" s="179">
        <f t="shared" si="70"/>
        <v>0</v>
      </c>
      <c r="AW84" s="32"/>
      <c r="AX84" s="21"/>
      <c r="AY84" s="21"/>
      <c r="AZ84" s="21"/>
      <c r="BA84" s="53"/>
      <c r="BB84" s="203"/>
      <c r="BC84" s="119"/>
    </row>
    <row r="85" spans="1:55" ht="105" hidden="1" outlineLevel="1">
      <c r="A85" s="31">
        <v>1</v>
      </c>
      <c r="C85" s="63">
        <v>4</v>
      </c>
      <c r="D85" s="59" t="s">
        <v>39</v>
      </c>
      <c r="E85" s="265" t="s">
        <v>338</v>
      </c>
      <c r="F85" s="171">
        <f t="shared" si="58"/>
        <v>13149.16</v>
      </c>
      <c r="G85" s="12">
        <f t="shared" si="59"/>
        <v>1972.374</v>
      </c>
      <c r="H85" s="17">
        <f t="shared" si="60"/>
        <v>0</v>
      </c>
      <c r="I85" s="10">
        <f t="shared" si="61"/>
        <v>11176.786</v>
      </c>
      <c r="J85" s="14">
        <f t="shared" si="62"/>
        <v>0</v>
      </c>
      <c r="K85" s="13">
        <f t="shared" si="63"/>
        <v>0</v>
      </c>
      <c r="L85" s="191">
        <f t="shared" si="64"/>
        <v>0</v>
      </c>
      <c r="M85" s="32"/>
      <c r="N85" s="35"/>
      <c r="O85" s="35"/>
      <c r="P85" s="35"/>
      <c r="Q85" s="37"/>
      <c r="R85" s="38">
        <f t="shared" si="65"/>
        <v>0</v>
      </c>
      <c r="S85" s="32"/>
      <c r="T85" s="35"/>
      <c r="U85" s="35"/>
      <c r="V85" s="21"/>
      <c r="W85" s="36"/>
      <c r="X85" s="191">
        <f t="shared" si="66"/>
        <v>71.376</v>
      </c>
      <c r="Y85" s="32">
        <v>10.706</v>
      </c>
      <c r="Z85" s="21"/>
      <c r="AA85" s="21">
        <v>60.67</v>
      </c>
      <c r="AB85" s="35"/>
      <c r="AC85" s="37"/>
      <c r="AD85" s="38">
        <f t="shared" si="67"/>
        <v>5003.16</v>
      </c>
      <c r="AE85" s="32">
        <v>750.474</v>
      </c>
      <c r="AF85" s="35"/>
      <c r="AG85" s="21">
        <v>4252.686</v>
      </c>
      <c r="AH85" s="35"/>
      <c r="AI85" s="36"/>
      <c r="AJ85" s="179">
        <f t="shared" si="68"/>
        <v>4414.624</v>
      </c>
      <c r="AK85" s="32">
        <v>662.194</v>
      </c>
      <c r="AL85" s="21"/>
      <c r="AM85" s="21">
        <v>3752.43</v>
      </c>
      <c r="AN85" s="21"/>
      <c r="AO85" s="53"/>
      <c r="AP85" s="15">
        <f t="shared" si="69"/>
        <v>3660</v>
      </c>
      <c r="AQ85" s="32">
        <v>549</v>
      </c>
      <c r="AR85" s="21"/>
      <c r="AS85" s="21">
        <v>3111</v>
      </c>
      <c r="AT85" s="21"/>
      <c r="AU85" s="27"/>
      <c r="AV85" s="179">
        <f t="shared" si="70"/>
        <v>0</v>
      </c>
      <c r="AW85" s="32"/>
      <c r="AX85" s="21"/>
      <c r="AY85" s="21"/>
      <c r="AZ85" s="21"/>
      <c r="BA85" s="53"/>
      <c r="BB85" s="203"/>
      <c r="BC85" s="119"/>
    </row>
    <row r="86" spans="1:55" ht="60" hidden="1" outlineLevel="1">
      <c r="A86" s="31">
        <v>1</v>
      </c>
      <c r="C86" s="63">
        <v>5</v>
      </c>
      <c r="D86" s="59" t="s">
        <v>300</v>
      </c>
      <c r="E86" s="265" t="s">
        <v>337</v>
      </c>
      <c r="F86" s="171">
        <f t="shared" si="58"/>
        <v>7592.487</v>
      </c>
      <c r="G86" s="12">
        <f t="shared" si="59"/>
        <v>2277.7470000000003</v>
      </c>
      <c r="H86" s="17">
        <f t="shared" si="60"/>
        <v>5314.74</v>
      </c>
      <c r="I86" s="10">
        <f t="shared" si="61"/>
        <v>0</v>
      </c>
      <c r="J86" s="14">
        <f t="shared" si="62"/>
        <v>0</v>
      </c>
      <c r="K86" s="13">
        <f t="shared" si="63"/>
        <v>0</v>
      </c>
      <c r="L86" s="191">
        <f t="shared" si="64"/>
        <v>0</v>
      </c>
      <c r="M86" s="32"/>
      <c r="N86" s="35"/>
      <c r="O86" s="35"/>
      <c r="P86" s="35"/>
      <c r="Q86" s="37"/>
      <c r="R86" s="38">
        <f t="shared" si="65"/>
        <v>65.026</v>
      </c>
      <c r="S86" s="32">
        <v>19.508</v>
      </c>
      <c r="T86" s="35">
        <v>45.518</v>
      </c>
      <c r="U86" s="35"/>
      <c r="V86" s="21"/>
      <c r="W86" s="36"/>
      <c r="X86" s="191">
        <f t="shared" si="66"/>
        <v>197.86599999999999</v>
      </c>
      <c r="Y86" s="32">
        <v>59.36</v>
      </c>
      <c r="Z86" s="21">
        <v>138.506</v>
      </c>
      <c r="AA86" s="21"/>
      <c r="AB86" s="35"/>
      <c r="AC86" s="37"/>
      <c r="AD86" s="38">
        <f t="shared" si="67"/>
        <v>3762.165</v>
      </c>
      <c r="AE86" s="32">
        <v>1128.65</v>
      </c>
      <c r="AF86" s="35">
        <v>2633.515</v>
      </c>
      <c r="AG86" s="21"/>
      <c r="AH86" s="35"/>
      <c r="AI86" s="36"/>
      <c r="AJ86" s="179">
        <f t="shared" si="68"/>
        <v>3567.4300000000003</v>
      </c>
      <c r="AK86" s="32">
        <v>1070.229</v>
      </c>
      <c r="AL86" s="21">
        <v>2497.201</v>
      </c>
      <c r="AM86" s="21"/>
      <c r="AN86" s="21"/>
      <c r="AO86" s="53"/>
      <c r="AP86" s="15">
        <f t="shared" si="69"/>
        <v>0</v>
      </c>
      <c r="AQ86" s="32"/>
      <c r="AR86" s="21"/>
      <c r="AS86" s="21"/>
      <c r="AT86" s="21"/>
      <c r="AU86" s="27"/>
      <c r="AV86" s="179">
        <f t="shared" si="70"/>
        <v>0</v>
      </c>
      <c r="AW86" s="32"/>
      <c r="AX86" s="21"/>
      <c r="AY86" s="21"/>
      <c r="AZ86" s="21"/>
      <c r="BA86" s="53"/>
      <c r="BB86" s="203"/>
      <c r="BC86" s="119"/>
    </row>
    <row r="87" spans="1:55" ht="75" hidden="1" outlineLevel="1">
      <c r="A87" s="31">
        <v>1</v>
      </c>
      <c r="C87" s="63">
        <v>6</v>
      </c>
      <c r="D87" s="59" t="s">
        <v>16</v>
      </c>
      <c r="E87" s="265" t="s">
        <v>337</v>
      </c>
      <c r="F87" s="171">
        <f t="shared" si="58"/>
        <v>9441.307</v>
      </c>
      <c r="G87" s="12">
        <f t="shared" si="59"/>
        <v>1467.375</v>
      </c>
      <c r="H87" s="17">
        <f t="shared" si="60"/>
        <v>0</v>
      </c>
      <c r="I87" s="10">
        <f t="shared" si="61"/>
        <v>7028.976000000001</v>
      </c>
      <c r="J87" s="14">
        <f t="shared" si="62"/>
        <v>944.956</v>
      </c>
      <c r="K87" s="13">
        <f t="shared" si="63"/>
        <v>0</v>
      </c>
      <c r="L87" s="191">
        <f t="shared" si="64"/>
        <v>9066.136</v>
      </c>
      <c r="M87" s="32">
        <v>1223.924</v>
      </c>
      <c r="N87" s="35"/>
      <c r="O87" s="35">
        <v>6995.064</v>
      </c>
      <c r="P87" s="35">
        <v>847.148</v>
      </c>
      <c r="Q87" s="37"/>
      <c r="R87" s="38">
        <f t="shared" si="65"/>
        <v>375.171</v>
      </c>
      <c r="S87" s="32">
        <v>243.451</v>
      </c>
      <c r="T87" s="35"/>
      <c r="U87" s="35">
        <v>33.912</v>
      </c>
      <c r="V87" s="21">
        <v>97.808</v>
      </c>
      <c r="W87" s="36"/>
      <c r="X87" s="191">
        <f t="shared" si="66"/>
        <v>0</v>
      </c>
      <c r="Y87" s="32"/>
      <c r="Z87" s="21"/>
      <c r="AA87" s="21"/>
      <c r="AB87" s="35"/>
      <c r="AC87" s="37"/>
      <c r="AD87" s="38">
        <f t="shared" si="67"/>
        <v>0</v>
      </c>
      <c r="AE87" s="32"/>
      <c r="AF87" s="35"/>
      <c r="AG87" s="21"/>
      <c r="AH87" s="35"/>
      <c r="AI87" s="36"/>
      <c r="AJ87" s="179">
        <f t="shared" si="68"/>
        <v>0</v>
      </c>
      <c r="AK87" s="32"/>
      <c r="AL87" s="21"/>
      <c r="AM87" s="21"/>
      <c r="AN87" s="21"/>
      <c r="AO87" s="53"/>
      <c r="AP87" s="15">
        <f t="shared" si="69"/>
        <v>0</v>
      </c>
      <c r="AQ87" s="32"/>
      <c r="AR87" s="21"/>
      <c r="AS87" s="21"/>
      <c r="AT87" s="21"/>
      <c r="AU87" s="27"/>
      <c r="AV87" s="179">
        <f t="shared" si="70"/>
        <v>0</v>
      </c>
      <c r="AW87" s="32"/>
      <c r="AX87" s="21"/>
      <c r="AY87" s="21"/>
      <c r="AZ87" s="21"/>
      <c r="BA87" s="53"/>
      <c r="BB87" s="203"/>
      <c r="BC87" s="119"/>
    </row>
    <row r="88" spans="1:55" ht="60" hidden="1" outlineLevel="1">
      <c r="A88" s="31">
        <v>1</v>
      </c>
      <c r="C88" s="63">
        <v>7</v>
      </c>
      <c r="D88" s="59" t="s">
        <v>261</v>
      </c>
      <c r="E88" s="265" t="s">
        <v>338</v>
      </c>
      <c r="F88" s="171">
        <f t="shared" si="58"/>
        <v>8800</v>
      </c>
      <c r="G88" s="12">
        <f t="shared" si="59"/>
        <v>7100</v>
      </c>
      <c r="H88" s="17">
        <f t="shared" si="60"/>
        <v>0</v>
      </c>
      <c r="I88" s="10">
        <f t="shared" si="61"/>
        <v>0</v>
      </c>
      <c r="J88" s="14">
        <f t="shared" si="62"/>
        <v>200</v>
      </c>
      <c r="K88" s="13">
        <f t="shared" si="63"/>
        <v>1500</v>
      </c>
      <c r="L88" s="191">
        <f t="shared" si="64"/>
        <v>300</v>
      </c>
      <c r="M88" s="32">
        <v>300</v>
      </c>
      <c r="N88" s="35"/>
      <c r="O88" s="35"/>
      <c r="P88" s="35"/>
      <c r="Q88" s="37"/>
      <c r="R88" s="38">
        <f t="shared" si="65"/>
        <v>200</v>
      </c>
      <c r="S88" s="32">
        <v>0</v>
      </c>
      <c r="T88" s="35"/>
      <c r="U88" s="35"/>
      <c r="V88" s="21">
        <v>200</v>
      </c>
      <c r="W88" s="36"/>
      <c r="X88" s="191">
        <f t="shared" si="66"/>
        <v>3400</v>
      </c>
      <c r="Y88" s="32">
        <v>2900</v>
      </c>
      <c r="Z88" s="21"/>
      <c r="AA88" s="21"/>
      <c r="AB88" s="35">
        <v>0</v>
      </c>
      <c r="AC88" s="37">
        <v>500</v>
      </c>
      <c r="AD88" s="38">
        <f t="shared" si="67"/>
        <v>4900</v>
      </c>
      <c r="AE88" s="32">
        <v>3900</v>
      </c>
      <c r="AF88" s="35"/>
      <c r="AG88" s="21"/>
      <c r="AH88" s="35"/>
      <c r="AI88" s="36">
        <v>1000</v>
      </c>
      <c r="AJ88" s="179">
        <f t="shared" si="68"/>
        <v>0</v>
      </c>
      <c r="AK88" s="32"/>
      <c r="AL88" s="21"/>
      <c r="AM88" s="21"/>
      <c r="AN88" s="21"/>
      <c r="AO88" s="53"/>
      <c r="AP88" s="15">
        <f t="shared" si="69"/>
        <v>0</v>
      </c>
      <c r="AQ88" s="32"/>
      <c r="AR88" s="21"/>
      <c r="AS88" s="21"/>
      <c r="AT88" s="21"/>
      <c r="AU88" s="27"/>
      <c r="AV88" s="179">
        <f t="shared" si="70"/>
        <v>0</v>
      </c>
      <c r="AW88" s="32"/>
      <c r="AX88" s="21"/>
      <c r="AY88" s="21"/>
      <c r="AZ88" s="21"/>
      <c r="BA88" s="53"/>
      <c r="BB88" s="203"/>
      <c r="BC88" s="119"/>
    </row>
    <row r="89" spans="1:55" ht="60.75" hidden="1" outlineLevel="1" thickBot="1">
      <c r="A89" s="31">
        <v>1</v>
      </c>
      <c r="C89" s="63">
        <v>8</v>
      </c>
      <c r="D89" s="59" t="s">
        <v>27</v>
      </c>
      <c r="E89" s="265" t="s">
        <v>109</v>
      </c>
      <c r="F89" s="171">
        <f aca="true" t="shared" si="71" ref="F89:K89">L89+R89+X89+AD89+AJ89+AP89+AV89</f>
        <v>4000</v>
      </c>
      <c r="G89" s="12">
        <f t="shared" si="71"/>
        <v>2680</v>
      </c>
      <c r="H89" s="17">
        <f t="shared" si="71"/>
        <v>0</v>
      </c>
      <c r="I89" s="10">
        <f t="shared" si="71"/>
        <v>0</v>
      </c>
      <c r="J89" s="14">
        <f t="shared" si="71"/>
        <v>1320</v>
      </c>
      <c r="K89" s="13">
        <f t="shared" si="71"/>
        <v>0</v>
      </c>
      <c r="L89" s="191">
        <f>SUM(M89:Q89)</f>
        <v>0</v>
      </c>
      <c r="M89" s="32"/>
      <c r="N89" s="35"/>
      <c r="O89" s="35"/>
      <c r="P89" s="35"/>
      <c r="Q89" s="37"/>
      <c r="R89" s="38">
        <f>SUM(S89:W89)</f>
        <v>0</v>
      </c>
      <c r="S89" s="32"/>
      <c r="T89" s="35"/>
      <c r="U89" s="35"/>
      <c r="V89" s="21"/>
      <c r="W89" s="36"/>
      <c r="X89" s="191">
        <f>SUM(Y89:AC89)</f>
        <v>0</v>
      </c>
      <c r="Y89" s="32">
        <v>0</v>
      </c>
      <c r="Z89" s="21"/>
      <c r="AA89" s="21"/>
      <c r="AB89" s="35">
        <v>0</v>
      </c>
      <c r="AC89" s="37"/>
      <c r="AD89" s="38">
        <f>SUM(AE89:AI89)</f>
        <v>2000</v>
      </c>
      <c r="AE89" s="32">
        <v>1340</v>
      </c>
      <c r="AF89" s="35"/>
      <c r="AG89" s="21"/>
      <c r="AH89" s="35">
        <v>660</v>
      </c>
      <c r="AI89" s="36"/>
      <c r="AJ89" s="179">
        <f>SUM(AK89:AO89)</f>
        <v>2000</v>
      </c>
      <c r="AK89" s="32">
        <v>1340</v>
      </c>
      <c r="AL89" s="21"/>
      <c r="AM89" s="21"/>
      <c r="AN89" s="21">
        <v>660</v>
      </c>
      <c r="AO89" s="53"/>
      <c r="AP89" s="15">
        <f>SUM(AQ89:AU89)</f>
        <v>0</v>
      </c>
      <c r="AQ89" s="32"/>
      <c r="AR89" s="21"/>
      <c r="AS89" s="21"/>
      <c r="AT89" s="21"/>
      <c r="AU89" s="27"/>
      <c r="AV89" s="179">
        <f>SUM(AW89:BA89)</f>
        <v>0</v>
      </c>
      <c r="AW89" s="32"/>
      <c r="AX89" s="21"/>
      <c r="AY89" s="21"/>
      <c r="AZ89" s="21"/>
      <c r="BA89" s="53"/>
      <c r="BB89" s="203"/>
      <c r="BC89" s="119"/>
    </row>
    <row r="90" spans="1:55" ht="30" customHeight="1" collapsed="1" thickBot="1">
      <c r="A90" s="70">
        <v>2</v>
      </c>
      <c r="B90" s="70"/>
      <c r="C90" s="138">
        <v>2</v>
      </c>
      <c r="D90" s="431" t="s">
        <v>325</v>
      </c>
      <c r="E90" s="432"/>
      <c r="F90" s="175">
        <f t="shared" si="58"/>
        <v>80473.258</v>
      </c>
      <c r="G90" s="140">
        <f t="shared" si="59"/>
        <v>19764.534999999996</v>
      </c>
      <c r="H90" s="140">
        <f t="shared" si="60"/>
        <v>49995.845</v>
      </c>
      <c r="I90" s="140">
        <f t="shared" si="61"/>
        <v>2076.57</v>
      </c>
      <c r="J90" s="140">
        <f t="shared" si="62"/>
        <v>628.073</v>
      </c>
      <c r="K90" s="182">
        <f t="shared" si="63"/>
        <v>8008.235</v>
      </c>
      <c r="L90" s="175">
        <f t="shared" si="64"/>
        <v>6180.9619999999995</v>
      </c>
      <c r="M90" s="140">
        <f>SUM(M91:M99)</f>
        <v>4104.392</v>
      </c>
      <c r="N90" s="140">
        <f>SUM(N91:N99)</f>
        <v>0</v>
      </c>
      <c r="O90" s="140">
        <f>SUM(O91:O99)</f>
        <v>2076.57</v>
      </c>
      <c r="P90" s="140">
        <f>SUM(P91:P99)</f>
        <v>0</v>
      </c>
      <c r="Q90" s="141">
        <f>SUM(Q91:Q99)</f>
        <v>0</v>
      </c>
      <c r="R90" s="139">
        <f t="shared" si="65"/>
        <v>3189.3669999999997</v>
      </c>
      <c r="S90" s="140">
        <f>SUM(S91:S99)</f>
        <v>2116.227</v>
      </c>
      <c r="T90" s="140">
        <f>SUM(T91:T99)</f>
        <v>245.067</v>
      </c>
      <c r="U90" s="140">
        <f>SUM(U91:U99)</f>
        <v>0</v>
      </c>
      <c r="V90" s="140">
        <f>SUM(V91:V99)</f>
        <v>628.073</v>
      </c>
      <c r="W90" s="182">
        <f>SUM(W91:W99)</f>
        <v>200</v>
      </c>
      <c r="X90" s="175">
        <f t="shared" si="66"/>
        <v>29.079</v>
      </c>
      <c r="Y90" s="140">
        <f>SUM(Y91:Y99)</f>
        <v>29.079</v>
      </c>
      <c r="Z90" s="140">
        <f>SUM(Z91:Z99)</f>
        <v>0</v>
      </c>
      <c r="AA90" s="140">
        <f>SUM(AA91:AA99)</f>
        <v>0</v>
      </c>
      <c r="AB90" s="140">
        <f>SUM(AB91:AB99)</f>
        <v>0</v>
      </c>
      <c r="AC90" s="141">
        <f>SUM(AC91:AC99)</f>
        <v>0</v>
      </c>
      <c r="AD90" s="139">
        <f t="shared" si="67"/>
        <v>43605.489</v>
      </c>
      <c r="AE90" s="140">
        <f>SUM(AE91:AE99)</f>
        <v>7972.098</v>
      </c>
      <c r="AF90" s="140">
        <f>SUM(AF91:AF99)</f>
        <v>30523.415</v>
      </c>
      <c r="AG90" s="140">
        <f>SUM(AG91:AG99)</f>
        <v>0</v>
      </c>
      <c r="AH90" s="140">
        <f>SUM(AH91:AH99)</f>
        <v>0</v>
      </c>
      <c r="AI90" s="182">
        <f>SUM(AI91:AI99)</f>
        <v>5109.976</v>
      </c>
      <c r="AJ90" s="175">
        <f t="shared" si="68"/>
        <v>27468.360999999997</v>
      </c>
      <c r="AK90" s="140">
        <f>SUM(AK91:AK99)</f>
        <v>5542.739</v>
      </c>
      <c r="AL90" s="140">
        <f>SUM(AL91:AL99)</f>
        <v>19227.363</v>
      </c>
      <c r="AM90" s="140">
        <f>SUM(AM91:AM99)</f>
        <v>0</v>
      </c>
      <c r="AN90" s="140">
        <f>SUM(AN91:AN99)</f>
        <v>0</v>
      </c>
      <c r="AO90" s="141">
        <f>SUM(AO91:AO99)</f>
        <v>2698.259</v>
      </c>
      <c r="AP90" s="139">
        <f t="shared" si="69"/>
        <v>0</v>
      </c>
      <c r="AQ90" s="140">
        <f>SUM(AQ91:AQ99)</f>
        <v>0</v>
      </c>
      <c r="AR90" s="140">
        <f>SUM(AR91:AR99)</f>
        <v>0</v>
      </c>
      <c r="AS90" s="140">
        <f>SUM(AS91:AS99)</f>
        <v>0</v>
      </c>
      <c r="AT90" s="140">
        <f>SUM(AT91:AT99)</f>
        <v>0</v>
      </c>
      <c r="AU90" s="182">
        <f>SUM(AU91:AU99)</f>
        <v>0</v>
      </c>
      <c r="AV90" s="175">
        <f t="shared" si="70"/>
        <v>0</v>
      </c>
      <c r="AW90" s="140">
        <f>SUM(AW91:AW99)</f>
        <v>0</v>
      </c>
      <c r="AX90" s="140">
        <f>SUM(AX91:AX99)</f>
        <v>0</v>
      </c>
      <c r="AY90" s="140">
        <f>SUM(AY91:AY99)</f>
        <v>0</v>
      </c>
      <c r="AZ90" s="140">
        <f>SUM(AZ91:AZ99)</f>
        <v>0</v>
      </c>
      <c r="BA90" s="141">
        <f>SUM(BA91:BA99)</f>
        <v>0</v>
      </c>
      <c r="BB90" s="205">
        <v>0</v>
      </c>
      <c r="BC90" s="119"/>
    </row>
    <row r="91" spans="1:55" ht="60" hidden="1" outlineLevel="1">
      <c r="A91" s="31">
        <v>2</v>
      </c>
      <c r="C91" s="63">
        <v>1</v>
      </c>
      <c r="D91" s="59" t="s">
        <v>301</v>
      </c>
      <c r="E91" s="265" t="s">
        <v>338</v>
      </c>
      <c r="F91" s="171">
        <f t="shared" si="58"/>
        <v>52054.9</v>
      </c>
      <c r="G91" s="12">
        <f t="shared" si="59"/>
        <v>7808.235000000001</v>
      </c>
      <c r="H91" s="17">
        <f t="shared" si="60"/>
        <v>36438.43</v>
      </c>
      <c r="I91" s="10">
        <f t="shared" si="61"/>
        <v>0</v>
      </c>
      <c r="J91" s="14">
        <f t="shared" si="62"/>
        <v>0</v>
      </c>
      <c r="K91" s="13">
        <f t="shared" si="63"/>
        <v>7808.235</v>
      </c>
      <c r="L91" s="191">
        <f t="shared" si="64"/>
        <v>0</v>
      </c>
      <c r="M91" s="32"/>
      <c r="N91" s="35"/>
      <c r="O91" s="35"/>
      <c r="P91" s="35"/>
      <c r="Q91" s="37"/>
      <c r="R91" s="38">
        <f t="shared" si="65"/>
        <v>54.9</v>
      </c>
      <c r="S91" s="32">
        <v>16.47</v>
      </c>
      <c r="T91" s="35">
        <v>38.43</v>
      </c>
      <c r="U91" s="35"/>
      <c r="V91" s="21"/>
      <c r="W91" s="36"/>
      <c r="X91" s="191">
        <f t="shared" si="66"/>
        <v>0</v>
      </c>
      <c r="Y91" s="32">
        <v>0</v>
      </c>
      <c r="Z91" s="21">
        <v>0</v>
      </c>
      <c r="AA91" s="21"/>
      <c r="AB91" s="35"/>
      <c r="AC91" s="37">
        <v>0</v>
      </c>
      <c r="AD91" s="38">
        <f t="shared" si="67"/>
        <v>34011.608</v>
      </c>
      <c r="AE91" s="32">
        <v>5093.506</v>
      </c>
      <c r="AF91" s="35">
        <v>23808.126</v>
      </c>
      <c r="AG91" s="21"/>
      <c r="AH91" s="35"/>
      <c r="AI91" s="36">
        <v>5109.976</v>
      </c>
      <c r="AJ91" s="179">
        <f t="shared" si="68"/>
        <v>17988.392</v>
      </c>
      <c r="AK91" s="32">
        <v>2698.259</v>
      </c>
      <c r="AL91" s="21">
        <v>12591.874</v>
      </c>
      <c r="AM91" s="21"/>
      <c r="AN91" s="21"/>
      <c r="AO91" s="53">
        <v>2698.259</v>
      </c>
      <c r="AP91" s="15">
        <v>0</v>
      </c>
      <c r="AQ91" s="32"/>
      <c r="AR91" s="21"/>
      <c r="AS91" s="21"/>
      <c r="AT91" s="21"/>
      <c r="AU91" s="27"/>
      <c r="AV91" s="179">
        <v>0</v>
      </c>
      <c r="AW91" s="32"/>
      <c r="AX91" s="21"/>
      <c r="AY91" s="21"/>
      <c r="AZ91" s="21"/>
      <c r="BA91" s="53"/>
      <c r="BB91" s="203"/>
      <c r="BC91" s="119"/>
    </row>
    <row r="92" spans="1:55" ht="60" hidden="1" outlineLevel="1">
      <c r="A92" s="31">
        <v>2</v>
      </c>
      <c r="C92" s="63">
        <v>2</v>
      </c>
      <c r="D92" s="59" t="s">
        <v>260</v>
      </c>
      <c r="E92" s="265" t="s">
        <v>338</v>
      </c>
      <c r="F92" s="171">
        <f t="shared" si="58"/>
        <v>9960</v>
      </c>
      <c r="G92" s="12">
        <f t="shared" si="59"/>
        <v>2988</v>
      </c>
      <c r="H92" s="17">
        <f t="shared" si="60"/>
        <v>6972</v>
      </c>
      <c r="I92" s="10">
        <f t="shared" si="61"/>
        <v>0</v>
      </c>
      <c r="J92" s="14">
        <f t="shared" si="62"/>
        <v>0</v>
      </c>
      <c r="K92" s="13">
        <f t="shared" si="63"/>
        <v>0</v>
      </c>
      <c r="L92" s="191">
        <f>SUM(M92:Q92)</f>
        <v>0</v>
      </c>
      <c r="M92" s="32"/>
      <c r="N92" s="35"/>
      <c r="O92" s="35"/>
      <c r="P92" s="35"/>
      <c r="Q92" s="37"/>
      <c r="R92" s="38">
        <f>SUM(S92:W92)</f>
        <v>0</v>
      </c>
      <c r="S92" s="32">
        <v>0</v>
      </c>
      <c r="T92" s="35">
        <v>0</v>
      </c>
      <c r="U92" s="35"/>
      <c r="V92" s="21"/>
      <c r="W92" s="36"/>
      <c r="X92" s="191">
        <f>SUM(Y92:AC92)</f>
        <v>0</v>
      </c>
      <c r="Y92" s="32">
        <v>0</v>
      </c>
      <c r="Z92" s="21">
        <v>0</v>
      </c>
      <c r="AA92" s="21"/>
      <c r="AB92" s="35"/>
      <c r="AC92" s="37"/>
      <c r="AD92" s="38">
        <f>SUM(AE92:AI92)</f>
        <v>5320</v>
      </c>
      <c r="AE92" s="32">
        <v>1596</v>
      </c>
      <c r="AF92" s="35">
        <v>3724</v>
      </c>
      <c r="AG92" s="21"/>
      <c r="AH92" s="35"/>
      <c r="AI92" s="36"/>
      <c r="AJ92" s="179">
        <f>SUM(AK92:AO92)</f>
        <v>4640</v>
      </c>
      <c r="AK92" s="32">
        <v>1392</v>
      </c>
      <c r="AL92" s="21">
        <v>3248</v>
      </c>
      <c r="AM92" s="21"/>
      <c r="AN92" s="21"/>
      <c r="AO92" s="53"/>
      <c r="AP92" s="15">
        <f>SUM(AQ92:AU92)</f>
        <v>0</v>
      </c>
      <c r="AQ92" s="32"/>
      <c r="AR92" s="21"/>
      <c r="AS92" s="21"/>
      <c r="AT92" s="21"/>
      <c r="AU92" s="27"/>
      <c r="AV92" s="179">
        <f>SUM(AW92:BA92)</f>
        <v>0</v>
      </c>
      <c r="AW92" s="32"/>
      <c r="AX92" s="21"/>
      <c r="AY92" s="21"/>
      <c r="AZ92" s="21"/>
      <c r="BA92" s="53"/>
      <c r="BB92" s="203"/>
      <c r="BC92" s="119"/>
    </row>
    <row r="93" spans="1:55" ht="60" hidden="1" outlineLevel="1">
      <c r="A93" s="31">
        <v>2</v>
      </c>
      <c r="C93" s="63">
        <v>3</v>
      </c>
      <c r="D93" s="59" t="s">
        <v>264</v>
      </c>
      <c r="E93" s="265" t="s">
        <v>339</v>
      </c>
      <c r="F93" s="171">
        <f t="shared" si="58"/>
        <v>9176.880000000001</v>
      </c>
      <c r="G93" s="12">
        <f t="shared" si="59"/>
        <v>2753.981</v>
      </c>
      <c r="H93" s="17">
        <f t="shared" si="60"/>
        <v>6422.899</v>
      </c>
      <c r="I93" s="10">
        <f t="shared" si="61"/>
        <v>0</v>
      </c>
      <c r="J93" s="14">
        <f t="shared" si="62"/>
        <v>0</v>
      </c>
      <c r="K93" s="13">
        <f t="shared" si="63"/>
        <v>0</v>
      </c>
      <c r="L93" s="191">
        <f>SUM(M93:Q93)</f>
        <v>0</v>
      </c>
      <c r="M93" s="32"/>
      <c r="N93" s="35"/>
      <c r="O93" s="35"/>
      <c r="P93" s="35"/>
      <c r="Q93" s="37"/>
      <c r="R93" s="38">
        <f>SUM(S93:W93)</f>
        <v>63.03</v>
      </c>
      <c r="S93" s="32">
        <v>18.909</v>
      </c>
      <c r="T93" s="35">
        <v>44.121</v>
      </c>
      <c r="U93" s="35"/>
      <c r="V93" s="21"/>
      <c r="W93" s="36"/>
      <c r="X93" s="191">
        <f>SUM(Y93:AC93)</f>
        <v>0</v>
      </c>
      <c r="Y93" s="32">
        <v>0</v>
      </c>
      <c r="Z93" s="21">
        <v>0</v>
      </c>
      <c r="AA93" s="21"/>
      <c r="AB93" s="35"/>
      <c r="AC93" s="37"/>
      <c r="AD93" s="38">
        <f>SUM(AE93:AI93)</f>
        <v>4273.881</v>
      </c>
      <c r="AE93" s="32">
        <v>1282.592</v>
      </c>
      <c r="AF93" s="35">
        <v>2991.289</v>
      </c>
      <c r="AG93" s="21"/>
      <c r="AH93" s="35"/>
      <c r="AI93" s="36"/>
      <c r="AJ93" s="179">
        <f>SUM(AK93:AO93)</f>
        <v>4839.969</v>
      </c>
      <c r="AK93" s="32">
        <v>1452.48</v>
      </c>
      <c r="AL93" s="21">
        <v>3387.489</v>
      </c>
      <c r="AM93" s="21"/>
      <c r="AN93" s="21"/>
      <c r="AO93" s="53"/>
      <c r="AP93" s="15">
        <f>SUM(AQ93:AU93)</f>
        <v>0</v>
      </c>
      <c r="AQ93" s="32"/>
      <c r="AR93" s="21"/>
      <c r="AS93" s="21"/>
      <c r="AT93" s="21"/>
      <c r="AU93" s="27"/>
      <c r="AV93" s="179">
        <f>SUM(AW93:BA93)</f>
        <v>0</v>
      </c>
      <c r="AW93" s="32"/>
      <c r="AX93" s="21"/>
      <c r="AY93" s="21"/>
      <c r="AZ93" s="21"/>
      <c r="BA93" s="53"/>
      <c r="BB93" s="203"/>
      <c r="BC93" s="119"/>
    </row>
    <row r="94" spans="1:55" ht="105" hidden="1" outlineLevel="1">
      <c r="A94" s="31">
        <v>2</v>
      </c>
      <c r="C94" s="63">
        <v>4</v>
      </c>
      <c r="D94" s="59" t="s">
        <v>176</v>
      </c>
      <c r="E94" s="265" t="s">
        <v>338</v>
      </c>
      <c r="F94" s="171">
        <f t="shared" si="58"/>
        <v>99.75</v>
      </c>
      <c r="G94" s="12">
        <f t="shared" si="59"/>
        <v>99.75</v>
      </c>
      <c r="H94" s="17">
        <f t="shared" si="60"/>
        <v>0</v>
      </c>
      <c r="I94" s="10">
        <f t="shared" si="61"/>
        <v>0</v>
      </c>
      <c r="J94" s="14">
        <f t="shared" si="62"/>
        <v>0</v>
      </c>
      <c r="K94" s="13">
        <f t="shared" si="63"/>
        <v>0</v>
      </c>
      <c r="L94" s="191">
        <f t="shared" si="64"/>
        <v>0</v>
      </c>
      <c r="M94" s="32"/>
      <c r="N94" s="35"/>
      <c r="O94" s="35"/>
      <c r="P94" s="35"/>
      <c r="Q94" s="37"/>
      <c r="R94" s="38">
        <f t="shared" si="65"/>
        <v>99.75</v>
      </c>
      <c r="S94" s="32">
        <v>99.75</v>
      </c>
      <c r="T94" s="35">
        <v>0</v>
      </c>
      <c r="U94" s="35"/>
      <c r="V94" s="21"/>
      <c r="W94" s="36"/>
      <c r="X94" s="191">
        <f t="shared" si="66"/>
        <v>0</v>
      </c>
      <c r="Y94" s="32">
        <v>0</v>
      </c>
      <c r="Z94" s="21">
        <v>0</v>
      </c>
      <c r="AA94" s="21"/>
      <c r="AB94" s="35"/>
      <c r="AC94" s="37"/>
      <c r="AD94" s="38">
        <f t="shared" si="67"/>
        <v>0</v>
      </c>
      <c r="AE94" s="32">
        <v>0</v>
      </c>
      <c r="AF94" s="35">
        <v>0</v>
      </c>
      <c r="AG94" s="21"/>
      <c r="AH94" s="35"/>
      <c r="AI94" s="36"/>
      <c r="AJ94" s="179">
        <f t="shared" si="68"/>
        <v>0</v>
      </c>
      <c r="AK94" s="32"/>
      <c r="AL94" s="21"/>
      <c r="AM94" s="21"/>
      <c r="AN94" s="21"/>
      <c r="AO94" s="53"/>
      <c r="AP94" s="15">
        <f t="shared" si="69"/>
        <v>0</v>
      </c>
      <c r="AQ94" s="32"/>
      <c r="AR94" s="21"/>
      <c r="AS94" s="21"/>
      <c r="AT94" s="21"/>
      <c r="AU94" s="27"/>
      <c r="AV94" s="179">
        <f t="shared" si="70"/>
        <v>0</v>
      </c>
      <c r="AW94" s="32"/>
      <c r="AX94" s="21"/>
      <c r="AY94" s="21"/>
      <c r="AZ94" s="21"/>
      <c r="BA94" s="53"/>
      <c r="BB94" s="203"/>
      <c r="BC94" s="119"/>
    </row>
    <row r="95" spans="1:55" ht="60" hidden="1" outlineLevel="1">
      <c r="A95" s="31">
        <v>2</v>
      </c>
      <c r="C95" s="63">
        <v>5</v>
      </c>
      <c r="D95" s="59" t="s">
        <v>40</v>
      </c>
      <c r="E95" s="265" t="s">
        <v>340</v>
      </c>
      <c r="F95" s="171">
        <f t="shared" si="58"/>
        <v>3818.76</v>
      </c>
      <c r="G95" s="12">
        <f t="shared" si="59"/>
        <v>1742.19</v>
      </c>
      <c r="H95" s="17">
        <f t="shared" si="60"/>
        <v>0</v>
      </c>
      <c r="I95" s="10">
        <f t="shared" si="61"/>
        <v>2076.57</v>
      </c>
      <c r="J95" s="14">
        <f t="shared" si="62"/>
        <v>0</v>
      </c>
      <c r="K95" s="13">
        <f t="shared" si="63"/>
        <v>0</v>
      </c>
      <c r="L95" s="191">
        <f t="shared" si="64"/>
        <v>3818.76</v>
      </c>
      <c r="M95" s="32">
        <v>1742.19</v>
      </c>
      <c r="N95" s="35"/>
      <c r="O95" s="35">
        <v>2076.57</v>
      </c>
      <c r="P95" s="35"/>
      <c r="Q95" s="37"/>
      <c r="R95" s="38">
        <f t="shared" si="65"/>
        <v>0</v>
      </c>
      <c r="S95" s="32"/>
      <c r="T95" s="35"/>
      <c r="U95" s="35"/>
      <c r="V95" s="21"/>
      <c r="W95" s="36"/>
      <c r="X95" s="191">
        <f t="shared" si="66"/>
        <v>0</v>
      </c>
      <c r="Y95" s="32"/>
      <c r="Z95" s="21"/>
      <c r="AA95" s="21"/>
      <c r="AB95" s="35"/>
      <c r="AC95" s="37"/>
      <c r="AD95" s="38">
        <f t="shared" si="67"/>
        <v>0</v>
      </c>
      <c r="AE95" s="32"/>
      <c r="AF95" s="35"/>
      <c r="AG95" s="21"/>
      <c r="AH95" s="35"/>
      <c r="AI95" s="36"/>
      <c r="AJ95" s="179">
        <f t="shared" si="68"/>
        <v>0</v>
      </c>
      <c r="AK95" s="32"/>
      <c r="AL95" s="21"/>
      <c r="AM95" s="21"/>
      <c r="AN95" s="21"/>
      <c r="AO95" s="53"/>
      <c r="AP95" s="15">
        <f t="shared" si="69"/>
        <v>0</v>
      </c>
      <c r="AQ95" s="32"/>
      <c r="AR95" s="21"/>
      <c r="AS95" s="21"/>
      <c r="AT95" s="21"/>
      <c r="AU95" s="27"/>
      <c r="AV95" s="179">
        <f t="shared" si="70"/>
        <v>0</v>
      </c>
      <c r="AW95" s="32"/>
      <c r="AX95" s="21"/>
      <c r="AY95" s="21"/>
      <c r="AZ95" s="21"/>
      <c r="BA95" s="53"/>
      <c r="BB95" s="203"/>
      <c r="BC95" s="119"/>
    </row>
    <row r="96" spans="1:55" ht="60" hidden="1" outlineLevel="1">
      <c r="A96" s="31">
        <v>2</v>
      </c>
      <c r="C96" s="63">
        <v>6</v>
      </c>
      <c r="D96" s="59" t="s">
        <v>226</v>
      </c>
      <c r="E96" s="265" t="s">
        <v>338</v>
      </c>
      <c r="F96" s="171">
        <f t="shared" si="58"/>
        <v>232.166</v>
      </c>
      <c r="G96" s="12">
        <f t="shared" si="59"/>
        <v>69.65</v>
      </c>
      <c r="H96" s="17">
        <f t="shared" si="60"/>
        <v>162.516</v>
      </c>
      <c r="I96" s="10">
        <f t="shared" si="61"/>
        <v>0</v>
      </c>
      <c r="J96" s="14">
        <f t="shared" si="62"/>
        <v>0</v>
      </c>
      <c r="K96" s="13">
        <f t="shared" si="63"/>
        <v>0</v>
      </c>
      <c r="L96" s="191">
        <f t="shared" si="64"/>
        <v>0</v>
      </c>
      <c r="M96" s="32"/>
      <c r="N96" s="35"/>
      <c r="O96" s="35"/>
      <c r="P96" s="35"/>
      <c r="Q96" s="37"/>
      <c r="R96" s="38">
        <f t="shared" si="65"/>
        <v>232.166</v>
      </c>
      <c r="S96" s="32">
        <v>69.65</v>
      </c>
      <c r="T96" s="35">
        <v>162.516</v>
      </c>
      <c r="U96" s="35"/>
      <c r="V96" s="21"/>
      <c r="W96" s="36"/>
      <c r="X96" s="191">
        <f t="shared" si="66"/>
        <v>0</v>
      </c>
      <c r="Y96" s="32">
        <v>0</v>
      </c>
      <c r="Z96" s="21">
        <v>0</v>
      </c>
      <c r="AA96" s="21"/>
      <c r="AB96" s="35"/>
      <c r="AC96" s="37"/>
      <c r="AD96" s="38">
        <f t="shared" si="67"/>
        <v>0</v>
      </c>
      <c r="AE96" s="32">
        <v>0</v>
      </c>
      <c r="AF96" s="35">
        <v>0</v>
      </c>
      <c r="AG96" s="21"/>
      <c r="AH96" s="35"/>
      <c r="AI96" s="36"/>
      <c r="AJ96" s="179">
        <f t="shared" si="68"/>
        <v>0</v>
      </c>
      <c r="AK96" s="32"/>
      <c r="AL96" s="21"/>
      <c r="AM96" s="21"/>
      <c r="AN96" s="21"/>
      <c r="AO96" s="53"/>
      <c r="AP96" s="15">
        <f t="shared" si="69"/>
        <v>0</v>
      </c>
      <c r="AQ96" s="32"/>
      <c r="AR96" s="21"/>
      <c r="AS96" s="21"/>
      <c r="AT96" s="21"/>
      <c r="AU96" s="27"/>
      <c r="AV96" s="179">
        <f t="shared" si="70"/>
        <v>0</v>
      </c>
      <c r="AW96" s="32"/>
      <c r="AX96" s="21"/>
      <c r="AY96" s="21"/>
      <c r="AZ96" s="21"/>
      <c r="BA96" s="53"/>
      <c r="BB96" s="203"/>
      <c r="BC96" s="119"/>
    </row>
    <row r="97" spans="1:55" ht="60" hidden="1" outlineLevel="1">
      <c r="A97" s="31">
        <v>2</v>
      </c>
      <c r="C97" s="63">
        <v>7</v>
      </c>
      <c r="D97" s="59" t="s">
        <v>225</v>
      </c>
      <c r="E97" s="265" t="s">
        <v>337</v>
      </c>
      <c r="F97" s="171">
        <f t="shared" si="58"/>
        <v>1917.5</v>
      </c>
      <c r="G97" s="12">
        <f t="shared" si="59"/>
        <v>1917.5</v>
      </c>
      <c r="H97" s="17">
        <f t="shared" si="60"/>
        <v>0</v>
      </c>
      <c r="I97" s="10">
        <f t="shared" si="61"/>
        <v>0</v>
      </c>
      <c r="J97" s="14">
        <f t="shared" si="62"/>
        <v>0</v>
      </c>
      <c r="K97" s="13">
        <f t="shared" si="63"/>
        <v>0</v>
      </c>
      <c r="L97" s="191">
        <f t="shared" si="64"/>
        <v>54.9</v>
      </c>
      <c r="M97" s="32">
        <v>54.9</v>
      </c>
      <c r="N97" s="35"/>
      <c r="O97" s="35"/>
      <c r="P97" s="35"/>
      <c r="Q97" s="37"/>
      <c r="R97" s="38">
        <f t="shared" si="65"/>
        <v>1862.6</v>
      </c>
      <c r="S97" s="32">
        <v>1862.6</v>
      </c>
      <c r="T97" s="35"/>
      <c r="U97" s="35"/>
      <c r="V97" s="21"/>
      <c r="W97" s="36"/>
      <c r="X97" s="191">
        <f t="shared" si="66"/>
        <v>0</v>
      </c>
      <c r="Y97" s="32"/>
      <c r="Z97" s="21"/>
      <c r="AA97" s="21"/>
      <c r="AB97" s="35"/>
      <c r="AC97" s="37"/>
      <c r="AD97" s="38">
        <f t="shared" si="67"/>
        <v>0</v>
      </c>
      <c r="AE97" s="32"/>
      <c r="AF97" s="35"/>
      <c r="AG97" s="21"/>
      <c r="AH97" s="35"/>
      <c r="AI97" s="36"/>
      <c r="AJ97" s="179">
        <f t="shared" si="68"/>
        <v>0</v>
      </c>
      <c r="AK97" s="32"/>
      <c r="AL97" s="21"/>
      <c r="AM97" s="21"/>
      <c r="AN97" s="21"/>
      <c r="AO97" s="53"/>
      <c r="AP97" s="15">
        <f t="shared" si="69"/>
        <v>0</v>
      </c>
      <c r="AQ97" s="32"/>
      <c r="AR97" s="21"/>
      <c r="AS97" s="21"/>
      <c r="AT97" s="21"/>
      <c r="AU97" s="27"/>
      <c r="AV97" s="179">
        <f t="shared" si="70"/>
        <v>0</v>
      </c>
      <c r="AW97" s="32"/>
      <c r="AX97" s="21"/>
      <c r="AY97" s="21"/>
      <c r="AZ97" s="21"/>
      <c r="BA97" s="53"/>
      <c r="BB97" s="203"/>
      <c r="BC97" s="119"/>
    </row>
    <row r="98" spans="1:55" ht="60" hidden="1" outlineLevel="1">
      <c r="A98" s="31">
        <v>2</v>
      </c>
      <c r="C98" s="63">
        <v>8</v>
      </c>
      <c r="D98" s="59" t="s">
        <v>262</v>
      </c>
      <c r="E98" s="265" t="s">
        <v>338</v>
      </c>
      <c r="F98" s="171">
        <f t="shared" si="58"/>
        <v>1655.9999999999998</v>
      </c>
      <c r="G98" s="12">
        <f t="shared" si="59"/>
        <v>827.9269999999999</v>
      </c>
      <c r="H98" s="17">
        <f t="shared" si="60"/>
        <v>0</v>
      </c>
      <c r="I98" s="10">
        <f t="shared" si="61"/>
        <v>0</v>
      </c>
      <c r="J98" s="14">
        <f t="shared" si="62"/>
        <v>628.073</v>
      </c>
      <c r="K98" s="13">
        <f t="shared" si="63"/>
        <v>200</v>
      </c>
      <c r="L98" s="191">
        <f t="shared" si="64"/>
        <v>750</v>
      </c>
      <c r="M98" s="32">
        <v>750</v>
      </c>
      <c r="N98" s="35"/>
      <c r="O98" s="35"/>
      <c r="P98" s="35"/>
      <c r="Q98" s="37"/>
      <c r="R98" s="38">
        <f t="shared" si="65"/>
        <v>876.9209999999999</v>
      </c>
      <c r="S98" s="32">
        <v>48.848</v>
      </c>
      <c r="T98" s="35"/>
      <c r="U98" s="35"/>
      <c r="V98" s="21">
        <v>628.073</v>
      </c>
      <c r="W98" s="36">
        <v>200</v>
      </c>
      <c r="X98" s="191">
        <f t="shared" si="66"/>
        <v>29.079</v>
      </c>
      <c r="Y98" s="32">
        <v>29.079</v>
      </c>
      <c r="Z98" s="21"/>
      <c r="AA98" s="21"/>
      <c r="AB98" s="35"/>
      <c r="AC98" s="37"/>
      <c r="AD98" s="38">
        <f t="shared" si="67"/>
        <v>0</v>
      </c>
      <c r="AE98" s="32"/>
      <c r="AF98" s="35"/>
      <c r="AG98" s="21"/>
      <c r="AH98" s="35"/>
      <c r="AI98" s="36"/>
      <c r="AJ98" s="179">
        <f t="shared" si="68"/>
        <v>0</v>
      </c>
      <c r="AK98" s="32"/>
      <c r="AL98" s="21"/>
      <c r="AM98" s="21"/>
      <c r="AN98" s="21"/>
      <c r="AO98" s="53"/>
      <c r="AP98" s="15">
        <f t="shared" si="69"/>
        <v>0</v>
      </c>
      <c r="AQ98" s="32"/>
      <c r="AR98" s="21"/>
      <c r="AS98" s="21"/>
      <c r="AT98" s="21"/>
      <c r="AU98" s="27"/>
      <c r="AV98" s="179">
        <f t="shared" si="70"/>
        <v>0</v>
      </c>
      <c r="AW98" s="32"/>
      <c r="AX98" s="21"/>
      <c r="AY98" s="21"/>
      <c r="AZ98" s="21"/>
      <c r="BA98" s="53"/>
      <c r="BB98" s="203"/>
      <c r="BC98" s="119"/>
    </row>
    <row r="99" spans="1:55" ht="60.75" hidden="1" outlineLevel="1" thickBot="1">
      <c r="A99" s="31">
        <v>2</v>
      </c>
      <c r="C99" s="63">
        <v>9</v>
      </c>
      <c r="D99" s="59" t="s">
        <v>259</v>
      </c>
      <c r="E99" s="265" t="s">
        <v>339</v>
      </c>
      <c r="F99" s="171">
        <f t="shared" si="58"/>
        <v>1557.302</v>
      </c>
      <c r="G99" s="12">
        <f t="shared" si="59"/>
        <v>1557.302</v>
      </c>
      <c r="H99" s="17">
        <f t="shared" si="60"/>
        <v>0</v>
      </c>
      <c r="I99" s="10">
        <f t="shared" si="61"/>
        <v>0</v>
      </c>
      <c r="J99" s="14">
        <f t="shared" si="62"/>
        <v>0</v>
      </c>
      <c r="K99" s="13">
        <f t="shared" si="63"/>
        <v>0</v>
      </c>
      <c r="L99" s="191">
        <f t="shared" si="64"/>
        <v>1557.302</v>
      </c>
      <c r="M99" s="32">
        <v>1557.302</v>
      </c>
      <c r="N99" s="35"/>
      <c r="O99" s="35"/>
      <c r="P99" s="35"/>
      <c r="Q99" s="37"/>
      <c r="R99" s="38">
        <f t="shared" si="65"/>
        <v>0</v>
      </c>
      <c r="S99" s="32"/>
      <c r="T99" s="35"/>
      <c r="U99" s="35"/>
      <c r="V99" s="21"/>
      <c r="W99" s="36"/>
      <c r="X99" s="191">
        <f t="shared" si="66"/>
        <v>0</v>
      </c>
      <c r="Y99" s="32"/>
      <c r="Z99" s="21"/>
      <c r="AA99" s="21"/>
      <c r="AB99" s="35"/>
      <c r="AC99" s="37"/>
      <c r="AD99" s="38">
        <f t="shared" si="67"/>
        <v>0</v>
      </c>
      <c r="AE99" s="32"/>
      <c r="AF99" s="35"/>
      <c r="AG99" s="21"/>
      <c r="AH99" s="35"/>
      <c r="AI99" s="36"/>
      <c r="AJ99" s="179">
        <f t="shared" si="68"/>
        <v>0</v>
      </c>
      <c r="AK99" s="32"/>
      <c r="AL99" s="21"/>
      <c r="AM99" s="21"/>
      <c r="AN99" s="21"/>
      <c r="AO99" s="53"/>
      <c r="AP99" s="15">
        <f t="shared" si="69"/>
        <v>0</v>
      </c>
      <c r="AQ99" s="32"/>
      <c r="AR99" s="21"/>
      <c r="AS99" s="21"/>
      <c r="AT99" s="21"/>
      <c r="AU99" s="27"/>
      <c r="AV99" s="179">
        <f t="shared" si="70"/>
        <v>0</v>
      </c>
      <c r="AW99" s="32"/>
      <c r="AX99" s="21"/>
      <c r="AY99" s="21"/>
      <c r="AZ99" s="21"/>
      <c r="BA99" s="53"/>
      <c r="BB99" s="203"/>
      <c r="BC99" s="119"/>
    </row>
    <row r="100" spans="1:55" ht="33" customHeight="1" collapsed="1" thickBot="1">
      <c r="A100" s="84"/>
      <c r="B100" s="84"/>
      <c r="C100" s="435" t="s">
        <v>227</v>
      </c>
      <c r="D100" s="436"/>
      <c r="E100" s="437"/>
      <c r="F100" s="167">
        <f t="shared" si="58"/>
        <v>280908.91900000005</v>
      </c>
      <c r="G100" s="44">
        <f t="shared" si="59"/>
        <v>70858.263</v>
      </c>
      <c r="H100" s="44">
        <f t="shared" si="60"/>
        <v>42101.13</v>
      </c>
      <c r="I100" s="44">
        <f t="shared" si="61"/>
        <v>133047.643</v>
      </c>
      <c r="J100" s="44">
        <f t="shared" si="62"/>
        <v>18793.104</v>
      </c>
      <c r="K100" s="145">
        <f t="shared" si="63"/>
        <v>16108.778999999999</v>
      </c>
      <c r="L100" s="167">
        <f t="shared" si="64"/>
        <v>3006.5550000000003</v>
      </c>
      <c r="M100" s="75">
        <f>M101+M106</f>
        <v>1128.801</v>
      </c>
      <c r="N100" s="75">
        <f>N101+N106</f>
        <v>0</v>
      </c>
      <c r="O100" s="75">
        <f>O101+O106</f>
        <v>1408.315</v>
      </c>
      <c r="P100" s="75">
        <f>P101+P106</f>
        <v>187.775</v>
      </c>
      <c r="Q100" s="45">
        <f>Q101+Q106</f>
        <v>281.664</v>
      </c>
      <c r="R100" s="46">
        <f t="shared" si="65"/>
        <v>2364.262</v>
      </c>
      <c r="S100" s="75">
        <f>S101+S106</f>
        <v>1348.902</v>
      </c>
      <c r="T100" s="75">
        <f>T101+T106</f>
        <v>215.36</v>
      </c>
      <c r="U100" s="75">
        <f>U101+U106</f>
        <v>0</v>
      </c>
      <c r="V100" s="75">
        <f>V101+V106</f>
        <v>0</v>
      </c>
      <c r="W100" s="145">
        <f>W101+W106</f>
        <v>800</v>
      </c>
      <c r="X100" s="167">
        <f t="shared" si="66"/>
        <v>12602.907000000001</v>
      </c>
      <c r="Y100" s="75">
        <f>Y101+Y106</f>
        <v>4337.5830000000005</v>
      </c>
      <c r="Z100" s="75">
        <f>Z101+Z106</f>
        <v>3461.5280000000002</v>
      </c>
      <c r="AA100" s="75">
        <f>AA101+AA106</f>
        <v>2558.08</v>
      </c>
      <c r="AB100" s="75">
        <f>AB101+AB106</f>
        <v>1405.76</v>
      </c>
      <c r="AC100" s="45">
        <f>AC101+AC106</f>
        <v>839.956</v>
      </c>
      <c r="AD100" s="46">
        <f t="shared" si="67"/>
        <v>76736.913</v>
      </c>
      <c r="AE100" s="75">
        <f>AE101+AE106</f>
        <v>11202.42</v>
      </c>
      <c r="AF100" s="75">
        <f>AF101+AF106</f>
        <v>20029.334</v>
      </c>
      <c r="AG100" s="75">
        <f>AG101+AG106</f>
        <v>31235.184999999998</v>
      </c>
      <c r="AH100" s="75">
        <f>AH101+AH106</f>
        <v>8222.581</v>
      </c>
      <c r="AI100" s="145">
        <f>AI101+AI106</f>
        <v>6047.393</v>
      </c>
      <c r="AJ100" s="167">
        <f t="shared" si="68"/>
        <v>98800.05500000002</v>
      </c>
      <c r="AK100" s="75">
        <f>AK101+AK106</f>
        <v>24678.197</v>
      </c>
      <c r="AL100" s="75">
        <f>AL101+AL106</f>
        <v>17941.027</v>
      </c>
      <c r="AM100" s="75">
        <f>AM101+AM106</f>
        <v>41429.867000000006</v>
      </c>
      <c r="AN100" s="75">
        <f>AN101+AN106</f>
        <v>6611.198</v>
      </c>
      <c r="AO100" s="45">
        <f>AO101+AO106</f>
        <v>8139.766</v>
      </c>
      <c r="AP100" s="46">
        <f t="shared" si="69"/>
        <v>47150.819</v>
      </c>
      <c r="AQ100" s="75">
        <f>AQ101+AQ106</f>
        <v>12063.397</v>
      </c>
      <c r="AR100" s="75">
        <f>AR101+AR106</f>
        <v>453.881</v>
      </c>
      <c r="AS100" s="75">
        <f>AS101+AS106</f>
        <v>32267.751</v>
      </c>
      <c r="AT100" s="75">
        <f>AT101+AT106</f>
        <v>2365.79</v>
      </c>
      <c r="AU100" s="145">
        <f>AU101+AU106</f>
        <v>0</v>
      </c>
      <c r="AV100" s="167">
        <f t="shared" si="70"/>
        <v>40247.407999999996</v>
      </c>
      <c r="AW100" s="75">
        <f>AW101+AW106</f>
        <v>16098.963</v>
      </c>
      <c r="AX100" s="75">
        <f>AX101+AX106</f>
        <v>0</v>
      </c>
      <c r="AY100" s="75">
        <f>AY101+AY106</f>
        <v>24148.445</v>
      </c>
      <c r="AZ100" s="75">
        <f>AZ101+AZ106</f>
        <v>0</v>
      </c>
      <c r="BA100" s="45">
        <f>BA101+BA106</f>
        <v>0</v>
      </c>
      <c r="BB100" s="206">
        <f>SUM(BB101:BB113)</f>
        <v>11668.426</v>
      </c>
      <c r="BC100" s="119"/>
    </row>
    <row r="101" spans="1:55" ht="30" customHeight="1" collapsed="1" thickBot="1">
      <c r="A101" s="70">
        <v>1</v>
      </c>
      <c r="B101" s="70"/>
      <c r="C101" s="76">
        <v>1</v>
      </c>
      <c r="D101" s="433" t="s">
        <v>308</v>
      </c>
      <c r="E101" s="434"/>
      <c r="F101" s="168">
        <f t="shared" si="58"/>
        <v>197657.169</v>
      </c>
      <c r="G101" s="78">
        <f t="shared" si="59"/>
        <v>49698.369999999995</v>
      </c>
      <c r="H101" s="78">
        <f t="shared" si="60"/>
        <v>5000</v>
      </c>
      <c r="I101" s="78">
        <f t="shared" si="61"/>
        <v>129414.794</v>
      </c>
      <c r="J101" s="78">
        <f t="shared" si="62"/>
        <v>11997.369999999999</v>
      </c>
      <c r="K101" s="80">
        <f t="shared" si="63"/>
        <v>1546.6350000000002</v>
      </c>
      <c r="L101" s="168">
        <f t="shared" si="64"/>
        <v>387.639</v>
      </c>
      <c r="M101" s="78">
        <f>SUM(M102:M105)</f>
        <v>387.639</v>
      </c>
      <c r="N101" s="78">
        <f>SUM(N102:N105)</f>
        <v>0</v>
      </c>
      <c r="O101" s="78">
        <f>SUM(O102:O105)</f>
        <v>0</v>
      </c>
      <c r="P101" s="78">
        <f>SUM(P102:P105)</f>
        <v>0</v>
      </c>
      <c r="Q101" s="79">
        <f>SUM(Q102:Q105)</f>
        <v>0</v>
      </c>
      <c r="R101" s="77">
        <f t="shared" si="65"/>
        <v>893.7719999999999</v>
      </c>
      <c r="S101" s="78">
        <f>SUM(S102:S105)</f>
        <v>893.7719999999999</v>
      </c>
      <c r="T101" s="78">
        <f>SUM(T102:T105)</f>
        <v>0</v>
      </c>
      <c r="U101" s="78">
        <f>SUM(U102:U105)</f>
        <v>0</v>
      </c>
      <c r="V101" s="78">
        <f>SUM(V102:V105)</f>
        <v>0</v>
      </c>
      <c r="W101" s="80">
        <f>SUM(W102:W105)</f>
        <v>0</v>
      </c>
      <c r="X101" s="168">
        <f t="shared" si="66"/>
        <v>4471.688999999999</v>
      </c>
      <c r="Y101" s="78">
        <f>SUM(Y102:Y105)</f>
        <v>387.153</v>
      </c>
      <c r="Z101" s="78">
        <f>SUM(Z102:Z105)</f>
        <v>789.434</v>
      </c>
      <c r="AA101" s="78">
        <f>SUM(AA102:AA105)</f>
        <v>2558.08</v>
      </c>
      <c r="AB101" s="78">
        <f>SUM(AB102:AB105)</f>
        <v>726.634</v>
      </c>
      <c r="AC101" s="79">
        <f>SUM(AC102:AC105)</f>
        <v>10.388</v>
      </c>
      <c r="AD101" s="77">
        <f t="shared" si="67"/>
        <v>46266.322</v>
      </c>
      <c r="AE101" s="78">
        <f>SUM(AE102:AE105)</f>
        <v>4643.847</v>
      </c>
      <c r="AF101" s="78">
        <f>SUM(AF102:AF105)</f>
        <v>3630.609</v>
      </c>
      <c r="AG101" s="78">
        <f>SUM(AG102:AG105)</f>
        <v>31223.284999999996</v>
      </c>
      <c r="AH101" s="78">
        <f>SUM(AH102:AH105)</f>
        <v>5970.798</v>
      </c>
      <c r="AI101" s="80">
        <f>SUM(AI102:AI105)</f>
        <v>797.783</v>
      </c>
      <c r="AJ101" s="168">
        <f t="shared" si="68"/>
        <v>61818.40700000001</v>
      </c>
      <c r="AK101" s="78">
        <f>SUM(AK102:AK105)</f>
        <v>16166.996000000001</v>
      </c>
      <c r="AL101" s="78">
        <f>SUM(AL102:AL105)</f>
        <v>579.957</v>
      </c>
      <c r="AM101" s="78">
        <f>SUM(AM102:AM105)</f>
        <v>41398.842000000004</v>
      </c>
      <c r="AN101" s="78">
        <f>SUM(AN102:AN105)</f>
        <v>2934.148</v>
      </c>
      <c r="AO101" s="79">
        <f>SUM(AO102:AO105)</f>
        <v>738.464</v>
      </c>
      <c r="AP101" s="77">
        <f t="shared" si="69"/>
        <v>43571.932</v>
      </c>
      <c r="AQ101" s="78">
        <f>SUM(AQ102:AQ105)</f>
        <v>11120</v>
      </c>
      <c r="AR101" s="78">
        <f>SUM(AR102:AR105)</f>
        <v>0</v>
      </c>
      <c r="AS101" s="78">
        <f>SUM(AS102:AS105)</f>
        <v>30086.142</v>
      </c>
      <c r="AT101" s="78">
        <f>SUM(AT102:AT105)</f>
        <v>2365.79</v>
      </c>
      <c r="AU101" s="80">
        <f>SUM(AU102:AU105)</f>
        <v>0</v>
      </c>
      <c r="AV101" s="168">
        <f t="shared" si="70"/>
        <v>40247.407999999996</v>
      </c>
      <c r="AW101" s="78">
        <f>SUM(AW102:AW105)</f>
        <v>16098.963</v>
      </c>
      <c r="AX101" s="78">
        <f>SUM(AX102:AX105)</f>
        <v>0</v>
      </c>
      <c r="AY101" s="78">
        <f>SUM(AY102:AY105)</f>
        <v>24148.445</v>
      </c>
      <c r="AZ101" s="78">
        <f>SUM(AZ102:AZ105)</f>
        <v>0</v>
      </c>
      <c r="BA101" s="79">
        <f>SUM(BA102:BA105)</f>
        <v>0</v>
      </c>
      <c r="BB101" s="201">
        <v>0</v>
      </c>
      <c r="BC101" s="119"/>
    </row>
    <row r="102" spans="1:55" ht="45" hidden="1" outlineLevel="1">
      <c r="A102" s="31">
        <v>1</v>
      </c>
      <c r="C102" s="63">
        <v>1</v>
      </c>
      <c r="D102" s="59" t="s">
        <v>265</v>
      </c>
      <c r="E102" s="265" t="s">
        <v>341</v>
      </c>
      <c r="F102" s="171">
        <f aca="true" t="shared" si="72" ref="F102:K106">L102+R102+X102+AD102+AJ102+AP102+AV102</f>
        <v>103984.26</v>
      </c>
      <c r="G102" s="12">
        <f t="shared" si="72"/>
        <v>41593.704</v>
      </c>
      <c r="H102" s="17">
        <f t="shared" si="72"/>
        <v>0</v>
      </c>
      <c r="I102" s="10">
        <f t="shared" si="72"/>
        <v>62390.556000000004</v>
      </c>
      <c r="J102" s="14">
        <f t="shared" si="72"/>
        <v>0</v>
      </c>
      <c r="K102" s="13">
        <f t="shared" si="72"/>
        <v>0</v>
      </c>
      <c r="L102" s="191">
        <f t="shared" si="64"/>
        <v>387.639</v>
      </c>
      <c r="M102" s="32">
        <v>387.639</v>
      </c>
      <c r="N102" s="35"/>
      <c r="O102" s="35"/>
      <c r="P102" s="35"/>
      <c r="Q102" s="37"/>
      <c r="R102" s="38">
        <f t="shared" si="65"/>
        <v>566.855</v>
      </c>
      <c r="S102" s="32">
        <v>566.855</v>
      </c>
      <c r="T102" s="35"/>
      <c r="U102" s="35"/>
      <c r="V102" s="21"/>
      <c r="W102" s="36"/>
      <c r="X102" s="191">
        <f t="shared" si="66"/>
        <v>1958.145</v>
      </c>
      <c r="Y102" s="32">
        <v>210.562</v>
      </c>
      <c r="Z102" s="21"/>
      <c r="AA102" s="21">
        <v>1747.583</v>
      </c>
      <c r="AB102" s="35"/>
      <c r="AC102" s="37"/>
      <c r="AD102" s="38">
        <f t="shared" si="67"/>
        <v>7724.213</v>
      </c>
      <c r="AE102" s="32">
        <v>3089.685</v>
      </c>
      <c r="AF102" s="35"/>
      <c r="AG102" s="21">
        <v>4634.528</v>
      </c>
      <c r="AH102" s="35">
        <v>0</v>
      </c>
      <c r="AI102" s="36"/>
      <c r="AJ102" s="179">
        <f t="shared" si="68"/>
        <v>25300</v>
      </c>
      <c r="AK102" s="32">
        <v>10120</v>
      </c>
      <c r="AL102" s="21"/>
      <c r="AM102" s="21">
        <v>15180</v>
      </c>
      <c r="AN102" s="21">
        <v>0</v>
      </c>
      <c r="AO102" s="53"/>
      <c r="AP102" s="15">
        <f t="shared" si="69"/>
        <v>27800</v>
      </c>
      <c r="AQ102" s="32">
        <v>11120</v>
      </c>
      <c r="AR102" s="21"/>
      <c r="AS102" s="21">
        <v>16680</v>
      </c>
      <c r="AT102" s="21">
        <v>0</v>
      </c>
      <c r="AU102" s="27"/>
      <c r="AV102" s="179">
        <f t="shared" si="70"/>
        <v>40247.407999999996</v>
      </c>
      <c r="AW102" s="32">
        <v>16098.963</v>
      </c>
      <c r="AX102" s="21"/>
      <c r="AY102" s="21">
        <v>24148.445</v>
      </c>
      <c r="AZ102" s="21"/>
      <c r="BA102" s="53"/>
      <c r="BB102" s="203">
        <v>11668.426</v>
      </c>
      <c r="BC102" s="119"/>
    </row>
    <row r="103" spans="1:55" ht="60" hidden="1" outlineLevel="1">
      <c r="A103" s="31">
        <v>1</v>
      </c>
      <c r="C103" s="271">
        <v>2</v>
      </c>
      <c r="D103" s="270" t="s">
        <v>71</v>
      </c>
      <c r="E103" s="265" t="s">
        <v>341</v>
      </c>
      <c r="F103" s="171">
        <f t="shared" si="72"/>
        <v>10000</v>
      </c>
      <c r="G103" s="12">
        <f t="shared" si="72"/>
        <v>100</v>
      </c>
      <c r="H103" s="17">
        <f t="shared" si="72"/>
        <v>5000</v>
      </c>
      <c r="I103" s="10">
        <f t="shared" si="72"/>
        <v>0</v>
      </c>
      <c r="J103" s="14">
        <f t="shared" si="72"/>
        <v>4900</v>
      </c>
      <c r="K103" s="13">
        <f t="shared" si="72"/>
        <v>0</v>
      </c>
      <c r="L103" s="191">
        <f t="shared" si="64"/>
        <v>0</v>
      </c>
      <c r="M103" s="32"/>
      <c r="N103" s="35">
        <v>0</v>
      </c>
      <c r="O103" s="35"/>
      <c r="P103" s="35">
        <v>0</v>
      </c>
      <c r="Q103" s="37"/>
      <c r="R103" s="191">
        <f t="shared" si="65"/>
        <v>37.15</v>
      </c>
      <c r="S103" s="32">
        <v>37.15</v>
      </c>
      <c r="T103" s="35">
        <v>0</v>
      </c>
      <c r="U103" s="35"/>
      <c r="V103" s="21">
        <v>0</v>
      </c>
      <c r="W103" s="36"/>
      <c r="X103" s="191">
        <f t="shared" si="66"/>
        <v>1541.7179999999998</v>
      </c>
      <c r="Y103" s="32">
        <v>25.65</v>
      </c>
      <c r="Z103" s="21">
        <v>789.434</v>
      </c>
      <c r="AA103" s="21"/>
      <c r="AB103" s="35">
        <v>726.634</v>
      </c>
      <c r="AC103" s="37"/>
      <c r="AD103" s="191">
        <f t="shared" si="67"/>
        <v>7261.218</v>
      </c>
      <c r="AE103" s="32">
        <v>25.601</v>
      </c>
      <c r="AF103" s="21">
        <v>3630.609</v>
      </c>
      <c r="AG103" s="21"/>
      <c r="AH103" s="35">
        <v>3605.008</v>
      </c>
      <c r="AI103" s="37"/>
      <c r="AJ103" s="191">
        <f t="shared" si="68"/>
        <v>1159.914</v>
      </c>
      <c r="AK103" s="32">
        <v>11.599</v>
      </c>
      <c r="AL103" s="21">
        <v>579.957</v>
      </c>
      <c r="AM103" s="21"/>
      <c r="AN103" s="35">
        <v>568.358</v>
      </c>
      <c r="AO103" s="37"/>
      <c r="AP103" s="191">
        <f t="shared" si="69"/>
        <v>0</v>
      </c>
      <c r="AQ103" s="32"/>
      <c r="AR103" s="21"/>
      <c r="AS103" s="21"/>
      <c r="AT103" s="35"/>
      <c r="AU103" s="37"/>
      <c r="AV103" s="191">
        <f t="shared" si="70"/>
        <v>0</v>
      </c>
      <c r="AW103" s="32"/>
      <c r="AX103" s="21"/>
      <c r="AY103" s="21"/>
      <c r="AZ103" s="35"/>
      <c r="BA103" s="37"/>
      <c r="BB103" s="203"/>
      <c r="BC103" s="119"/>
    </row>
    <row r="104" spans="1:55" ht="45" hidden="1" outlineLevel="1">
      <c r="A104" s="31">
        <v>1</v>
      </c>
      <c r="C104" s="63">
        <v>3</v>
      </c>
      <c r="D104" s="59" t="s">
        <v>282</v>
      </c>
      <c r="E104" s="265" t="s">
        <v>341</v>
      </c>
      <c r="F104" s="171">
        <f aca="true" t="shared" si="73" ref="F104:K105">L104+R104+X104+AD104+AJ104+AP104+AV104</f>
        <v>52136.659</v>
      </c>
      <c r="G104" s="12">
        <f t="shared" si="73"/>
        <v>4820.863</v>
      </c>
      <c r="H104" s="17">
        <f t="shared" si="73"/>
        <v>0</v>
      </c>
      <c r="I104" s="10">
        <f t="shared" si="73"/>
        <v>40218.426</v>
      </c>
      <c r="J104" s="14">
        <f t="shared" si="73"/>
        <v>7097.37</v>
      </c>
      <c r="K104" s="13">
        <f t="shared" si="73"/>
        <v>0</v>
      </c>
      <c r="L104" s="191">
        <f>SUM(M104:Q104)</f>
        <v>0</v>
      </c>
      <c r="M104" s="32"/>
      <c r="N104" s="35"/>
      <c r="O104" s="35"/>
      <c r="P104" s="35"/>
      <c r="Q104" s="37"/>
      <c r="R104" s="38">
        <f>SUM(S104:W104)</f>
        <v>289.767</v>
      </c>
      <c r="S104" s="32">
        <v>289.767</v>
      </c>
      <c r="T104" s="35"/>
      <c r="U104" s="35"/>
      <c r="V104" s="21"/>
      <c r="W104" s="36"/>
      <c r="X104" s="191">
        <f>SUM(Y104:AC104)</f>
        <v>18.3</v>
      </c>
      <c r="Y104" s="32">
        <v>18.3</v>
      </c>
      <c r="Z104" s="21"/>
      <c r="AA104" s="21"/>
      <c r="AB104" s="35"/>
      <c r="AC104" s="37"/>
      <c r="AD104" s="38">
        <f>SUM(AE104:AI104)</f>
        <v>15771.932</v>
      </c>
      <c r="AE104" s="32"/>
      <c r="AF104" s="35"/>
      <c r="AG104" s="21">
        <v>13406.142</v>
      </c>
      <c r="AH104" s="35">
        <v>2365.79</v>
      </c>
      <c r="AI104" s="36"/>
      <c r="AJ104" s="179">
        <f>SUM(AK104:AO104)</f>
        <v>20284.728000000003</v>
      </c>
      <c r="AK104" s="32">
        <v>4512.796</v>
      </c>
      <c r="AL104" s="21"/>
      <c r="AM104" s="21">
        <v>13406.142</v>
      </c>
      <c r="AN104" s="21">
        <v>2365.79</v>
      </c>
      <c r="AO104" s="53"/>
      <c r="AP104" s="15">
        <f>SUM(AQ104:AU104)</f>
        <v>15771.932</v>
      </c>
      <c r="AQ104" s="32"/>
      <c r="AR104" s="21"/>
      <c r="AS104" s="21">
        <v>13406.142</v>
      </c>
      <c r="AT104" s="21">
        <v>2365.79</v>
      </c>
      <c r="AU104" s="27"/>
      <c r="AV104" s="179">
        <f>SUM(AW104:BA104)</f>
        <v>0</v>
      </c>
      <c r="AW104" s="32"/>
      <c r="AX104" s="21"/>
      <c r="AY104" s="21"/>
      <c r="AZ104" s="21"/>
      <c r="BA104" s="53"/>
      <c r="BB104" s="203"/>
      <c r="BC104" s="119"/>
    </row>
    <row r="105" spans="1:55" ht="45.75" hidden="1" outlineLevel="1" thickBot="1">
      <c r="A105" s="31">
        <v>1</v>
      </c>
      <c r="C105" s="63">
        <v>4</v>
      </c>
      <c r="D105" s="59" t="s">
        <v>19</v>
      </c>
      <c r="E105" s="265" t="s">
        <v>20</v>
      </c>
      <c r="F105" s="171">
        <f t="shared" si="73"/>
        <v>31536.25</v>
      </c>
      <c r="G105" s="12">
        <f t="shared" si="73"/>
        <v>3183.803</v>
      </c>
      <c r="H105" s="17">
        <f t="shared" si="73"/>
        <v>0</v>
      </c>
      <c r="I105" s="10">
        <f t="shared" si="73"/>
        <v>26805.811999999998</v>
      </c>
      <c r="J105" s="14">
        <f t="shared" si="73"/>
        <v>0</v>
      </c>
      <c r="K105" s="13">
        <f t="shared" si="73"/>
        <v>1546.6350000000002</v>
      </c>
      <c r="L105" s="191">
        <f>SUM(M105:Q105)</f>
        <v>0</v>
      </c>
      <c r="M105" s="32"/>
      <c r="N105" s="35"/>
      <c r="O105" s="35"/>
      <c r="P105" s="35"/>
      <c r="Q105" s="37"/>
      <c r="R105" s="38">
        <f>SUM(S105:W105)</f>
        <v>0</v>
      </c>
      <c r="S105" s="32"/>
      <c r="T105" s="35"/>
      <c r="U105" s="35"/>
      <c r="V105" s="21"/>
      <c r="W105" s="36"/>
      <c r="X105" s="191">
        <f>SUM(Y105:AC105)</f>
        <v>953.526</v>
      </c>
      <c r="Y105" s="32">
        <v>132.641</v>
      </c>
      <c r="Z105" s="21"/>
      <c r="AA105" s="21">
        <v>810.497</v>
      </c>
      <c r="AB105" s="35"/>
      <c r="AC105" s="37">
        <v>10.388</v>
      </c>
      <c r="AD105" s="38">
        <f>SUM(AE105:AI105)</f>
        <v>15508.958999999999</v>
      </c>
      <c r="AE105" s="32">
        <v>1528.561</v>
      </c>
      <c r="AF105" s="35"/>
      <c r="AG105" s="21">
        <v>13182.615</v>
      </c>
      <c r="AH105" s="35"/>
      <c r="AI105" s="36">
        <v>797.783</v>
      </c>
      <c r="AJ105" s="179">
        <f>SUM(AK105:AO105)</f>
        <v>15073.765000000001</v>
      </c>
      <c r="AK105" s="32">
        <v>1522.601</v>
      </c>
      <c r="AL105" s="21"/>
      <c r="AM105" s="21">
        <v>12812.7</v>
      </c>
      <c r="AN105" s="21"/>
      <c r="AO105" s="53">
        <v>738.464</v>
      </c>
      <c r="AP105" s="15">
        <f>SUM(AQ105:AU105)</f>
        <v>0</v>
      </c>
      <c r="AQ105" s="32"/>
      <c r="AR105" s="21"/>
      <c r="AS105" s="21"/>
      <c r="AT105" s="21"/>
      <c r="AU105" s="27"/>
      <c r="AV105" s="179">
        <f>SUM(AW105:BA105)</f>
        <v>0</v>
      </c>
      <c r="AW105" s="32"/>
      <c r="AX105" s="21"/>
      <c r="AY105" s="21"/>
      <c r="AZ105" s="21"/>
      <c r="BA105" s="53"/>
      <c r="BB105" s="203"/>
      <c r="BC105" s="119"/>
    </row>
    <row r="106" spans="1:55" ht="30" customHeight="1" collapsed="1" thickBot="1">
      <c r="A106" s="70">
        <v>2</v>
      </c>
      <c r="B106" s="70"/>
      <c r="C106" s="138">
        <v>2</v>
      </c>
      <c r="D106" s="431" t="s">
        <v>315</v>
      </c>
      <c r="E106" s="432"/>
      <c r="F106" s="175">
        <f t="shared" si="72"/>
        <v>83251.75</v>
      </c>
      <c r="G106" s="140">
        <f t="shared" si="72"/>
        <v>21159.893</v>
      </c>
      <c r="H106" s="140">
        <f t="shared" si="72"/>
        <v>37101.13</v>
      </c>
      <c r="I106" s="140">
        <f t="shared" si="72"/>
        <v>3632.849</v>
      </c>
      <c r="J106" s="140">
        <f t="shared" si="72"/>
        <v>6795.734</v>
      </c>
      <c r="K106" s="182">
        <f t="shared" si="72"/>
        <v>14562.144</v>
      </c>
      <c r="L106" s="175">
        <f t="shared" si="64"/>
        <v>2618.916</v>
      </c>
      <c r="M106" s="140">
        <f>SUM(M107:M113)</f>
        <v>741.162</v>
      </c>
      <c r="N106" s="140">
        <f>SUM(N107:N113)</f>
        <v>0</v>
      </c>
      <c r="O106" s="140">
        <f>SUM(O107:O113)</f>
        <v>1408.315</v>
      </c>
      <c r="P106" s="140">
        <f>SUM(P107:P113)</f>
        <v>187.775</v>
      </c>
      <c r="Q106" s="141">
        <f>SUM(Q107:Q113)</f>
        <v>281.664</v>
      </c>
      <c r="R106" s="139">
        <f t="shared" si="65"/>
        <v>1470.49</v>
      </c>
      <c r="S106" s="140">
        <f>SUM(S107:S113)</f>
        <v>455.13</v>
      </c>
      <c r="T106" s="140">
        <f>SUM(T107:T113)</f>
        <v>215.36</v>
      </c>
      <c r="U106" s="140">
        <f>SUM(U107:U113)</f>
        <v>0</v>
      </c>
      <c r="V106" s="140">
        <f>SUM(V107:V113)</f>
        <v>0</v>
      </c>
      <c r="W106" s="182">
        <f>SUM(W107:W113)</f>
        <v>800</v>
      </c>
      <c r="X106" s="175">
        <f t="shared" si="66"/>
        <v>8131.218000000001</v>
      </c>
      <c r="Y106" s="140">
        <f>SUM(Y107:Y113)</f>
        <v>3950.4300000000003</v>
      </c>
      <c r="Z106" s="140">
        <f>SUM(Z107:Z113)</f>
        <v>2672.094</v>
      </c>
      <c r="AA106" s="140">
        <f>SUM(AA107:AA113)</f>
        <v>0</v>
      </c>
      <c r="AB106" s="140">
        <f>SUM(AB107:AB113)</f>
        <v>679.126</v>
      </c>
      <c r="AC106" s="141">
        <f>SUM(AC107:AC113)</f>
        <v>829.568</v>
      </c>
      <c r="AD106" s="139">
        <f t="shared" si="67"/>
        <v>30470.591</v>
      </c>
      <c r="AE106" s="140">
        <f>SUM(AE107:AE113)</f>
        <v>6558.573</v>
      </c>
      <c r="AF106" s="140">
        <f>SUM(AF107:AF113)</f>
        <v>16398.725</v>
      </c>
      <c r="AG106" s="140">
        <f>SUM(AG107:AG113)</f>
        <v>11.9</v>
      </c>
      <c r="AH106" s="140">
        <f>SUM(AH107:AH113)</f>
        <v>2251.783</v>
      </c>
      <c r="AI106" s="182">
        <f>SUM(AI107:AI113)</f>
        <v>5249.61</v>
      </c>
      <c r="AJ106" s="175">
        <f t="shared" si="68"/>
        <v>36981.648</v>
      </c>
      <c r="AK106" s="140">
        <f>SUM(AK107:AK113)</f>
        <v>8511.201000000001</v>
      </c>
      <c r="AL106" s="140">
        <f>SUM(AL107:AL113)</f>
        <v>17361.07</v>
      </c>
      <c r="AM106" s="140">
        <f>SUM(AM107:AM113)</f>
        <v>31.025</v>
      </c>
      <c r="AN106" s="140">
        <f>SUM(AN107:AN113)</f>
        <v>3677.05</v>
      </c>
      <c r="AO106" s="141">
        <f>SUM(AO107:AO113)</f>
        <v>7401.302</v>
      </c>
      <c r="AP106" s="139">
        <f t="shared" si="69"/>
        <v>3578.8869999999997</v>
      </c>
      <c r="AQ106" s="140">
        <f>SUM(AQ107:AQ113)</f>
        <v>943.397</v>
      </c>
      <c r="AR106" s="140">
        <f>SUM(AR107:AR113)</f>
        <v>453.881</v>
      </c>
      <c r="AS106" s="140">
        <f>SUM(AS107:AS113)</f>
        <v>2181.609</v>
      </c>
      <c r="AT106" s="140">
        <f>SUM(AT107:AT113)</f>
        <v>0</v>
      </c>
      <c r="AU106" s="182">
        <f>SUM(AU107:AU113)</f>
        <v>0</v>
      </c>
      <c r="AV106" s="175">
        <f t="shared" si="70"/>
        <v>0</v>
      </c>
      <c r="AW106" s="140">
        <f>SUM(AW107:AW113)</f>
        <v>0</v>
      </c>
      <c r="AX106" s="140">
        <f>SUM(AX107:AX113)</f>
        <v>0</v>
      </c>
      <c r="AY106" s="140">
        <f>SUM(AY107:AY113)</f>
        <v>0</v>
      </c>
      <c r="AZ106" s="140">
        <f>SUM(AZ107:AZ113)</f>
        <v>0</v>
      </c>
      <c r="BA106" s="141">
        <f>SUM(BA107:BA113)</f>
        <v>0</v>
      </c>
      <c r="BB106" s="205">
        <v>0</v>
      </c>
      <c r="BC106" s="119"/>
    </row>
    <row r="107" spans="1:55" ht="75" hidden="1" outlineLevel="1">
      <c r="A107" s="31">
        <v>2</v>
      </c>
      <c r="C107" s="271">
        <v>1</v>
      </c>
      <c r="D107" s="270" t="s">
        <v>28</v>
      </c>
      <c r="E107" s="265" t="s">
        <v>341</v>
      </c>
      <c r="F107" s="171">
        <f aca="true" t="shared" si="74" ref="F107:F148">L107+R107+X107+AD107+AJ107+AP107+AV107</f>
        <v>23847</v>
      </c>
      <c r="G107" s="12">
        <f aca="true" t="shared" si="75" ref="G107:G147">M107+S107+Y107+AE107+AK107+AQ107+AW107</f>
        <v>6616.688999999999</v>
      </c>
      <c r="H107" s="17">
        <f aca="true" t="shared" si="76" ref="H107:H147">N107+T107+Z107+AF107+AL107+AR107+AX107</f>
        <v>13553.260999999999</v>
      </c>
      <c r="I107" s="10">
        <f aca="true" t="shared" si="77" ref="I107:I147">O107+U107+AA107+AG107+AM107+AS107+AY107</f>
        <v>0</v>
      </c>
      <c r="J107" s="14">
        <f aca="true" t="shared" si="78" ref="J107:J147">P107+V107+AB107+AH107+AN107+AT107+AZ107</f>
        <v>3677.05</v>
      </c>
      <c r="K107" s="13">
        <f aca="true" t="shared" si="79" ref="K107:K147">Q107+W107+AC107+AI107+AO107+AU107+BA107</f>
        <v>0</v>
      </c>
      <c r="L107" s="191">
        <f t="shared" si="64"/>
        <v>66</v>
      </c>
      <c r="M107" s="32">
        <v>66</v>
      </c>
      <c r="N107" s="35"/>
      <c r="O107" s="35"/>
      <c r="P107" s="35"/>
      <c r="Q107" s="37"/>
      <c r="R107" s="191">
        <f t="shared" si="65"/>
        <v>154</v>
      </c>
      <c r="S107" s="32"/>
      <c r="T107" s="35">
        <v>154</v>
      </c>
      <c r="U107" s="35"/>
      <c r="V107" s="21"/>
      <c r="W107" s="36"/>
      <c r="X107" s="191">
        <f t="shared" si="66"/>
        <v>682.8</v>
      </c>
      <c r="Y107" s="32">
        <v>204.84</v>
      </c>
      <c r="Z107" s="21">
        <v>477.96</v>
      </c>
      <c r="AA107" s="21"/>
      <c r="AB107" s="35"/>
      <c r="AC107" s="37"/>
      <c r="AD107" s="191">
        <f t="shared" si="67"/>
        <v>3830.239</v>
      </c>
      <c r="AE107" s="32">
        <v>993.025</v>
      </c>
      <c r="AF107" s="21">
        <v>2837.214</v>
      </c>
      <c r="AG107" s="21"/>
      <c r="AH107" s="35"/>
      <c r="AI107" s="37"/>
      <c r="AJ107" s="191">
        <f t="shared" si="68"/>
        <v>19113.961</v>
      </c>
      <c r="AK107" s="32">
        <v>5352.824</v>
      </c>
      <c r="AL107" s="21">
        <v>10084.087</v>
      </c>
      <c r="AM107" s="21"/>
      <c r="AN107" s="35">
        <v>3677.05</v>
      </c>
      <c r="AO107" s="37"/>
      <c r="AP107" s="191">
        <v>0</v>
      </c>
      <c r="AQ107" s="32"/>
      <c r="AR107" s="21"/>
      <c r="AS107" s="21"/>
      <c r="AT107" s="35"/>
      <c r="AU107" s="37"/>
      <c r="AV107" s="191">
        <v>0</v>
      </c>
      <c r="AW107" s="32"/>
      <c r="AX107" s="21"/>
      <c r="AY107" s="21"/>
      <c r="AZ107" s="35"/>
      <c r="BA107" s="37"/>
      <c r="BB107" s="203"/>
      <c r="BC107" s="119"/>
    </row>
    <row r="108" spans="1:55" ht="45" hidden="1" outlineLevel="1">
      <c r="A108" s="31">
        <v>2</v>
      </c>
      <c r="C108" s="63">
        <v>2</v>
      </c>
      <c r="D108" s="59" t="s">
        <v>298</v>
      </c>
      <c r="E108" s="265" t="s">
        <v>341</v>
      </c>
      <c r="F108" s="171">
        <f t="shared" si="74"/>
        <v>20800</v>
      </c>
      <c r="G108" s="12">
        <f t="shared" si="75"/>
        <v>0</v>
      </c>
      <c r="H108" s="17">
        <f t="shared" si="76"/>
        <v>7319.52</v>
      </c>
      <c r="I108" s="10">
        <f t="shared" si="77"/>
        <v>0</v>
      </c>
      <c r="J108" s="14">
        <f t="shared" si="78"/>
        <v>0</v>
      </c>
      <c r="K108" s="13">
        <f t="shared" si="79"/>
        <v>13480.48</v>
      </c>
      <c r="L108" s="191">
        <f t="shared" si="64"/>
        <v>0</v>
      </c>
      <c r="M108" s="32"/>
      <c r="N108" s="35"/>
      <c r="O108" s="35"/>
      <c r="P108" s="35"/>
      <c r="Q108" s="37"/>
      <c r="R108" s="38">
        <f t="shared" si="65"/>
        <v>0</v>
      </c>
      <c r="S108" s="32"/>
      <c r="T108" s="35">
        <v>0</v>
      </c>
      <c r="U108" s="35"/>
      <c r="V108" s="21"/>
      <c r="W108" s="36">
        <v>0</v>
      </c>
      <c r="X108" s="191">
        <f t="shared" si="66"/>
        <v>829.568</v>
      </c>
      <c r="Y108" s="32"/>
      <c r="Z108" s="21">
        <v>0</v>
      </c>
      <c r="AA108" s="21"/>
      <c r="AB108" s="35"/>
      <c r="AC108" s="37">
        <v>829.568</v>
      </c>
      <c r="AD108" s="38">
        <f t="shared" si="67"/>
        <v>8550.432</v>
      </c>
      <c r="AE108" s="32"/>
      <c r="AF108" s="35">
        <v>3300.822</v>
      </c>
      <c r="AG108" s="21"/>
      <c r="AH108" s="35"/>
      <c r="AI108" s="36">
        <v>5249.61</v>
      </c>
      <c r="AJ108" s="179">
        <f t="shared" si="68"/>
        <v>11420</v>
      </c>
      <c r="AK108" s="32"/>
      <c r="AL108" s="21">
        <v>4018.698</v>
      </c>
      <c r="AM108" s="21"/>
      <c r="AN108" s="21"/>
      <c r="AO108" s="53">
        <v>7401.302</v>
      </c>
      <c r="AP108" s="15">
        <f aca="true" t="shared" si="80" ref="AP108:AP160">SUM(AQ108:AU108)</f>
        <v>0</v>
      </c>
      <c r="AQ108" s="32"/>
      <c r="AR108" s="21"/>
      <c r="AS108" s="21"/>
      <c r="AT108" s="21"/>
      <c r="AU108" s="27"/>
      <c r="AV108" s="179">
        <f aca="true" t="shared" si="81" ref="AV108:AV160">SUM(AW108:BA108)</f>
        <v>0</v>
      </c>
      <c r="AW108" s="32"/>
      <c r="AX108" s="21"/>
      <c r="AY108" s="21"/>
      <c r="AZ108" s="21"/>
      <c r="BA108" s="53"/>
      <c r="BB108" s="203"/>
      <c r="BC108" s="119"/>
    </row>
    <row r="109" spans="1:55" ht="120" hidden="1" outlineLevel="1">
      <c r="A109" s="31">
        <v>2</v>
      </c>
      <c r="C109" s="271">
        <v>3</v>
      </c>
      <c r="D109" s="270" t="s">
        <v>21</v>
      </c>
      <c r="E109" s="265" t="s">
        <v>341</v>
      </c>
      <c r="F109" s="171">
        <f t="shared" si="74"/>
        <v>13329.197</v>
      </c>
      <c r="G109" s="12">
        <f t="shared" si="75"/>
        <v>4069.051</v>
      </c>
      <c r="H109" s="17">
        <f t="shared" si="76"/>
        <v>6329.237</v>
      </c>
      <c r="I109" s="10">
        <f t="shared" si="77"/>
        <v>0</v>
      </c>
      <c r="J109" s="14">
        <f t="shared" si="78"/>
        <v>2930.9089999999997</v>
      </c>
      <c r="K109" s="13">
        <f t="shared" si="79"/>
        <v>0</v>
      </c>
      <c r="L109" s="191">
        <f t="shared" si="64"/>
        <v>0</v>
      </c>
      <c r="M109" s="32"/>
      <c r="N109" s="35"/>
      <c r="O109" s="35"/>
      <c r="P109" s="35"/>
      <c r="Q109" s="37"/>
      <c r="R109" s="191">
        <f t="shared" si="65"/>
        <v>0</v>
      </c>
      <c r="S109" s="32"/>
      <c r="T109" s="35"/>
      <c r="U109" s="35"/>
      <c r="V109" s="21"/>
      <c r="W109" s="36"/>
      <c r="X109" s="191">
        <f t="shared" si="66"/>
        <v>4683.286</v>
      </c>
      <c r="Y109" s="32">
        <v>2537.602</v>
      </c>
      <c r="Z109" s="21">
        <v>1466.558</v>
      </c>
      <c r="AA109" s="21"/>
      <c r="AB109" s="35">
        <v>679.126</v>
      </c>
      <c r="AC109" s="37"/>
      <c r="AD109" s="191">
        <f t="shared" si="67"/>
        <v>8645.911</v>
      </c>
      <c r="AE109" s="32">
        <v>1531.449</v>
      </c>
      <c r="AF109" s="21">
        <v>4862.679</v>
      </c>
      <c r="AG109" s="21"/>
      <c r="AH109" s="35">
        <v>2251.783</v>
      </c>
      <c r="AI109" s="37"/>
      <c r="AJ109" s="191">
        <f t="shared" si="68"/>
        <v>0</v>
      </c>
      <c r="AK109" s="32"/>
      <c r="AL109" s="21"/>
      <c r="AM109" s="21"/>
      <c r="AN109" s="35"/>
      <c r="AO109" s="37"/>
      <c r="AP109" s="191">
        <f t="shared" si="80"/>
        <v>0</v>
      </c>
      <c r="AQ109" s="32"/>
      <c r="AR109" s="21"/>
      <c r="AS109" s="21"/>
      <c r="AT109" s="35"/>
      <c r="AU109" s="37"/>
      <c r="AV109" s="191">
        <f t="shared" si="81"/>
        <v>0</v>
      </c>
      <c r="AW109" s="32"/>
      <c r="AX109" s="21"/>
      <c r="AY109" s="21"/>
      <c r="AZ109" s="35"/>
      <c r="BA109" s="37"/>
      <c r="BB109" s="203"/>
      <c r="BC109" s="119"/>
    </row>
    <row r="110" spans="1:55" ht="45" hidden="1" outlineLevel="1">
      <c r="A110" s="31">
        <v>2</v>
      </c>
      <c r="C110" s="271">
        <v>4</v>
      </c>
      <c r="D110" s="270" t="s">
        <v>303</v>
      </c>
      <c r="E110" s="265" t="s">
        <v>341</v>
      </c>
      <c r="F110" s="171">
        <f t="shared" si="74"/>
        <v>10434</v>
      </c>
      <c r="G110" s="12">
        <f t="shared" si="75"/>
        <v>4963.54</v>
      </c>
      <c r="H110" s="17">
        <f t="shared" si="76"/>
        <v>5470.46</v>
      </c>
      <c r="I110" s="10">
        <f t="shared" si="77"/>
        <v>0</v>
      </c>
      <c r="J110" s="14">
        <f t="shared" si="78"/>
        <v>0</v>
      </c>
      <c r="K110" s="13">
        <f t="shared" si="79"/>
        <v>0</v>
      </c>
      <c r="L110" s="191">
        <f t="shared" si="64"/>
        <v>289.162</v>
      </c>
      <c r="M110" s="32">
        <v>289.162</v>
      </c>
      <c r="N110" s="35"/>
      <c r="O110" s="35"/>
      <c r="P110" s="35"/>
      <c r="Q110" s="37"/>
      <c r="R110" s="191">
        <f t="shared" si="65"/>
        <v>116.49000000000001</v>
      </c>
      <c r="S110" s="32">
        <v>55.13</v>
      </c>
      <c r="T110" s="35">
        <v>61.36</v>
      </c>
      <c r="U110" s="35"/>
      <c r="V110" s="21"/>
      <c r="W110" s="36"/>
      <c r="X110" s="191">
        <f t="shared" si="66"/>
        <v>19.938</v>
      </c>
      <c r="Y110" s="32">
        <v>19.938</v>
      </c>
      <c r="Z110" s="21"/>
      <c r="AA110" s="21"/>
      <c r="AB110" s="35"/>
      <c r="AC110" s="37"/>
      <c r="AD110" s="191">
        <f t="shared" si="67"/>
        <v>5798.509</v>
      </c>
      <c r="AE110" s="32">
        <v>2545.626</v>
      </c>
      <c r="AF110" s="21">
        <v>3252.883</v>
      </c>
      <c r="AG110" s="21"/>
      <c r="AH110" s="35"/>
      <c r="AI110" s="37"/>
      <c r="AJ110" s="191">
        <f t="shared" si="68"/>
        <v>3197.6130000000003</v>
      </c>
      <c r="AK110" s="32">
        <v>1495.277</v>
      </c>
      <c r="AL110" s="21">
        <v>1702.336</v>
      </c>
      <c r="AM110" s="21"/>
      <c r="AN110" s="35"/>
      <c r="AO110" s="37"/>
      <c r="AP110" s="191">
        <f t="shared" si="80"/>
        <v>1012.288</v>
      </c>
      <c r="AQ110" s="32">
        <v>558.407</v>
      </c>
      <c r="AR110" s="21">
        <v>453.881</v>
      </c>
      <c r="AS110" s="21"/>
      <c r="AT110" s="35"/>
      <c r="AU110" s="37"/>
      <c r="AV110" s="191">
        <f t="shared" si="81"/>
        <v>0</v>
      </c>
      <c r="AW110" s="32"/>
      <c r="AX110" s="21"/>
      <c r="AY110" s="21"/>
      <c r="AZ110" s="35"/>
      <c r="BA110" s="37"/>
      <c r="BB110" s="203"/>
      <c r="BC110" s="119"/>
    </row>
    <row r="111" spans="3:55" ht="45" hidden="1" outlineLevel="1">
      <c r="C111" s="271">
        <v>5</v>
      </c>
      <c r="D111" s="270" t="s">
        <v>249</v>
      </c>
      <c r="E111" s="265" t="s">
        <v>341</v>
      </c>
      <c r="F111" s="171">
        <f t="shared" si="74"/>
        <v>2617.099</v>
      </c>
      <c r="G111" s="12">
        <f>M111+S111+Y111+AE111+AK111+AQ111+AW111</f>
        <v>392.565</v>
      </c>
      <c r="H111" s="17">
        <f>N111+T111+Z111+AF111+AL111+AR111+AX111</f>
        <v>0</v>
      </c>
      <c r="I111" s="10">
        <f>O111+U111+AA111+AG111+AM111+AS111+AY111</f>
        <v>2224.534</v>
      </c>
      <c r="J111" s="14">
        <f>P111+V111+AB111+AH111+AN111+AT111+AZ111</f>
        <v>0</v>
      </c>
      <c r="K111" s="13">
        <f>Q111+W111+AC111+AI111+AO111+AU111+BA111</f>
        <v>0</v>
      </c>
      <c r="L111" s="191">
        <f t="shared" si="64"/>
        <v>0</v>
      </c>
      <c r="M111" s="32"/>
      <c r="N111" s="35"/>
      <c r="O111" s="35"/>
      <c r="P111" s="35"/>
      <c r="Q111" s="37"/>
      <c r="R111" s="191">
        <f t="shared" si="65"/>
        <v>0</v>
      </c>
      <c r="S111" s="32"/>
      <c r="T111" s="35"/>
      <c r="U111" s="35"/>
      <c r="V111" s="21"/>
      <c r="W111" s="36"/>
      <c r="X111" s="191">
        <f t="shared" si="66"/>
        <v>0</v>
      </c>
      <c r="Y111" s="32"/>
      <c r="Z111" s="21"/>
      <c r="AA111" s="21"/>
      <c r="AB111" s="35"/>
      <c r="AC111" s="37"/>
      <c r="AD111" s="191">
        <f t="shared" si="67"/>
        <v>14</v>
      </c>
      <c r="AE111" s="32">
        <v>2.1</v>
      </c>
      <c r="AF111" s="21"/>
      <c r="AG111" s="21">
        <v>11.9</v>
      </c>
      <c r="AH111" s="35"/>
      <c r="AI111" s="37"/>
      <c r="AJ111" s="191">
        <f t="shared" si="68"/>
        <v>36.5</v>
      </c>
      <c r="AK111" s="32">
        <v>5.475</v>
      </c>
      <c r="AL111" s="21"/>
      <c r="AM111" s="21">
        <v>31.025</v>
      </c>
      <c r="AN111" s="35"/>
      <c r="AO111" s="37"/>
      <c r="AP111" s="191">
        <f t="shared" si="80"/>
        <v>2566.599</v>
      </c>
      <c r="AQ111" s="32">
        <v>384.99</v>
      </c>
      <c r="AR111" s="21"/>
      <c r="AS111" s="21">
        <v>2181.609</v>
      </c>
      <c r="AT111" s="35"/>
      <c r="AU111" s="37"/>
      <c r="AV111" s="191">
        <f t="shared" si="81"/>
        <v>0</v>
      </c>
      <c r="AW111" s="32"/>
      <c r="AX111" s="21"/>
      <c r="AY111" s="21"/>
      <c r="AZ111" s="35"/>
      <c r="BA111" s="37"/>
      <c r="BB111" s="203"/>
      <c r="BC111" s="119"/>
    </row>
    <row r="112" spans="1:55" ht="45" hidden="1" outlineLevel="1">
      <c r="A112" s="31">
        <v>2</v>
      </c>
      <c r="C112" s="63">
        <v>6</v>
      </c>
      <c r="D112" s="59" t="s">
        <v>228</v>
      </c>
      <c r="E112" s="265" t="s">
        <v>341</v>
      </c>
      <c r="F112" s="171">
        <f t="shared" si="74"/>
        <v>9146.7</v>
      </c>
      <c r="G112" s="12">
        <f t="shared" si="75"/>
        <v>4718.048</v>
      </c>
      <c r="H112" s="17">
        <f t="shared" si="76"/>
        <v>4428.652</v>
      </c>
      <c r="I112" s="10">
        <f t="shared" si="77"/>
        <v>0</v>
      </c>
      <c r="J112" s="14">
        <f t="shared" si="78"/>
        <v>0</v>
      </c>
      <c r="K112" s="13">
        <f t="shared" si="79"/>
        <v>0</v>
      </c>
      <c r="L112" s="191">
        <f t="shared" si="64"/>
        <v>386</v>
      </c>
      <c r="M112" s="32">
        <v>386</v>
      </c>
      <c r="N112" s="35"/>
      <c r="O112" s="35"/>
      <c r="P112" s="35"/>
      <c r="Q112" s="37"/>
      <c r="R112" s="38">
        <f t="shared" si="65"/>
        <v>0</v>
      </c>
      <c r="S112" s="32">
        <v>0</v>
      </c>
      <c r="T112" s="35">
        <v>0</v>
      </c>
      <c r="U112" s="35"/>
      <c r="V112" s="21"/>
      <c r="W112" s="36"/>
      <c r="X112" s="191">
        <f t="shared" si="66"/>
        <v>1915.626</v>
      </c>
      <c r="Y112" s="32">
        <v>1188.05</v>
      </c>
      <c r="Z112" s="21">
        <v>727.576</v>
      </c>
      <c r="AA112" s="21"/>
      <c r="AB112" s="35"/>
      <c r="AC112" s="37"/>
      <c r="AD112" s="38">
        <f t="shared" si="67"/>
        <v>3631.5</v>
      </c>
      <c r="AE112" s="32">
        <v>1486.373</v>
      </c>
      <c r="AF112" s="35">
        <v>2145.127</v>
      </c>
      <c r="AG112" s="21"/>
      <c r="AH112" s="35"/>
      <c r="AI112" s="36"/>
      <c r="AJ112" s="179">
        <f t="shared" si="68"/>
        <v>3213.574</v>
      </c>
      <c r="AK112" s="32">
        <v>1657.625</v>
      </c>
      <c r="AL112" s="21">
        <v>1555.949</v>
      </c>
      <c r="AM112" s="21"/>
      <c r="AN112" s="21"/>
      <c r="AO112" s="53"/>
      <c r="AP112" s="15">
        <f t="shared" si="80"/>
        <v>0</v>
      </c>
      <c r="AQ112" s="32"/>
      <c r="AR112" s="21"/>
      <c r="AS112" s="21"/>
      <c r="AT112" s="21"/>
      <c r="AU112" s="27"/>
      <c r="AV112" s="179">
        <f t="shared" si="81"/>
        <v>0</v>
      </c>
      <c r="AW112" s="32"/>
      <c r="AX112" s="21"/>
      <c r="AY112" s="21"/>
      <c r="AZ112" s="21"/>
      <c r="BA112" s="53"/>
      <c r="BB112" s="203"/>
      <c r="BC112" s="119"/>
    </row>
    <row r="113" spans="1:55" ht="45.75" hidden="1" outlineLevel="1" thickBot="1">
      <c r="A113" s="31">
        <v>2</v>
      </c>
      <c r="C113" s="136">
        <v>7</v>
      </c>
      <c r="D113" s="284" t="s">
        <v>29</v>
      </c>
      <c r="E113" s="298" t="s">
        <v>251</v>
      </c>
      <c r="F113" s="178">
        <f t="shared" si="74"/>
        <v>3077.754</v>
      </c>
      <c r="G113" s="24">
        <f t="shared" si="75"/>
        <v>400</v>
      </c>
      <c r="H113" s="28">
        <f t="shared" si="76"/>
        <v>0</v>
      </c>
      <c r="I113" s="23">
        <f t="shared" si="77"/>
        <v>1408.315</v>
      </c>
      <c r="J113" s="29">
        <f t="shared" si="78"/>
        <v>187.775</v>
      </c>
      <c r="K113" s="25">
        <f t="shared" si="79"/>
        <v>1081.664</v>
      </c>
      <c r="L113" s="286">
        <f aca="true" t="shared" si="82" ref="L113:L166">SUM(M113:Q113)</f>
        <v>1877.7540000000001</v>
      </c>
      <c r="M113" s="287"/>
      <c r="N113" s="288"/>
      <c r="O113" s="288">
        <v>1408.315</v>
      </c>
      <c r="P113" s="288">
        <v>187.775</v>
      </c>
      <c r="Q113" s="289">
        <v>281.664</v>
      </c>
      <c r="R113" s="290">
        <f t="shared" si="65"/>
        <v>1200</v>
      </c>
      <c r="S113" s="287">
        <v>400</v>
      </c>
      <c r="T113" s="288"/>
      <c r="U113" s="288"/>
      <c r="V113" s="291"/>
      <c r="W113" s="292">
        <v>800</v>
      </c>
      <c r="X113" s="286">
        <f t="shared" si="66"/>
        <v>0</v>
      </c>
      <c r="Y113" s="287"/>
      <c r="Z113" s="291"/>
      <c r="AA113" s="291"/>
      <c r="AB113" s="288"/>
      <c r="AC113" s="289"/>
      <c r="AD113" s="290">
        <f t="shared" si="67"/>
        <v>0</v>
      </c>
      <c r="AE113" s="287"/>
      <c r="AF113" s="288"/>
      <c r="AG113" s="291"/>
      <c r="AH113" s="288"/>
      <c r="AI113" s="292"/>
      <c r="AJ113" s="293">
        <f t="shared" si="68"/>
        <v>0</v>
      </c>
      <c r="AK113" s="287"/>
      <c r="AL113" s="291"/>
      <c r="AM113" s="291"/>
      <c r="AN113" s="291"/>
      <c r="AO113" s="294"/>
      <c r="AP113" s="295">
        <f t="shared" si="80"/>
        <v>0</v>
      </c>
      <c r="AQ113" s="287"/>
      <c r="AR113" s="291"/>
      <c r="AS113" s="291"/>
      <c r="AT113" s="291"/>
      <c r="AU113" s="296"/>
      <c r="AV113" s="293">
        <f t="shared" si="81"/>
        <v>0</v>
      </c>
      <c r="AW113" s="287"/>
      <c r="AX113" s="291"/>
      <c r="AY113" s="291"/>
      <c r="AZ113" s="291"/>
      <c r="BA113" s="294"/>
      <c r="BB113" s="297"/>
      <c r="BC113" s="119"/>
    </row>
    <row r="114" spans="1:55" ht="32.25" customHeight="1" collapsed="1" thickBot="1">
      <c r="A114" s="89"/>
      <c r="B114" s="89"/>
      <c r="C114" s="435" t="s">
        <v>229</v>
      </c>
      <c r="D114" s="436"/>
      <c r="E114" s="437"/>
      <c r="F114" s="167">
        <f t="shared" si="74"/>
        <v>649288.16655</v>
      </c>
      <c r="G114" s="44">
        <f t="shared" si="75"/>
        <v>248226.15199999997</v>
      </c>
      <c r="H114" s="44">
        <f t="shared" si="76"/>
        <v>107595.51655</v>
      </c>
      <c r="I114" s="44">
        <f t="shared" si="77"/>
        <v>46495.57399999999</v>
      </c>
      <c r="J114" s="44">
        <f t="shared" si="78"/>
        <v>42654.435</v>
      </c>
      <c r="K114" s="145">
        <f t="shared" si="79"/>
        <v>204316.489</v>
      </c>
      <c r="L114" s="167">
        <f t="shared" si="82"/>
        <v>58976.047739999995</v>
      </c>
      <c r="M114" s="44">
        <f>M115+M121+M124+M127+M132+M142+M149+M153</f>
        <v>23176.529</v>
      </c>
      <c r="N114" s="44">
        <f>N115+N121+N124+N127+N132+N142+N149+N153</f>
        <v>1383.54974</v>
      </c>
      <c r="O114" s="44">
        <f>O115+O121+O124+O127+O132+O142+O149+O153</f>
        <v>3277</v>
      </c>
      <c r="P114" s="44">
        <f>P115+P121+P124+P127+P132+P142+P149+P153</f>
        <v>22227.147</v>
      </c>
      <c r="Q114" s="44">
        <f>Q115+Q121+Q124+Q127+Q132+Q142+Q149+Q153</f>
        <v>8911.822</v>
      </c>
      <c r="R114" s="46">
        <f aca="true" t="shared" si="83" ref="R114:R120">SUM(S114:W114)</f>
        <v>15422.84781</v>
      </c>
      <c r="S114" s="44">
        <f>S115+S121+S124+S127+S132+S142+S149+S153</f>
        <v>4342.037</v>
      </c>
      <c r="T114" s="44">
        <f>T115+T121+T124+T127+T132+T142+T149+T153</f>
        <v>72.99880999999999</v>
      </c>
      <c r="U114" s="44">
        <f>U115+U121+U124+U127+U132+U142+U149+U153</f>
        <v>2670.5</v>
      </c>
      <c r="V114" s="44">
        <f>V115+V121+V124+V127+V132+V142+V149+V153</f>
        <v>2877.288</v>
      </c>
      <c r="W114" s="44">
        <f>W115+W121+W124+W127+W132+W142+W149+W153</f>
        <v>5460.023999999999</v>
      </c>
      <c r="X114" s="167">
        <f>SUM(Y114:AC114)</f>
        <v>67345.204</v>
      </c>
      <c r="Y114" s="44">
        <f>Y115+Y121+Y124+Y127+Y132+Y142+Y149+Y153</f>
        <v>19865.994</v>
      </c>
      <c r="Z114" s="44">
        <f>Z115+Z121+Z124+Z127+Z132+Z142+Z149+Z153</f>
        <v>27141.229000000003</v>
      </c>
      <c r="AA114" s="44">
        <f>AA115+AA121+AA124+AA127+AA132+AA142+AA149+AA153</f>
        <v>14539.509999999998</v>
      </c>
      <c r="AB114" s="44">
        <f>AB115+AB121+AB124+AB127+AB132+AB142+AB149+AB153</f>
        <v>0</v>
      </c>
      <c r="AC114" s="44">
        <f>AC115+AC121+AC124+AC127+AC132+AC142+AC149+AC153</f>
        <v>5798.471</v>
      </c>
      <c r="AD114" s="46">
        <f aca="true" t="shared" si="84" ref="AD114:AD120">SUM(AE114:AI114)</f>
        <v>256186.79699999996</v>
      </c>
      <c r="AE114" s="44">
        <f>AE115+AE121+AE124+AE127+AE132+AE142+AE149+AE153</f>
        <v>183882.88199999998</v>
      </c>
      <c r="AF114" s="44">
        <f>AF115+AF121+AF124+AF127+AF132+AF142+AF149+AF153</f>
        <v>34116.682</v>
      </c>
      <c r="AG114" s="44">
        <f>AG115+AG121+AG124+AG127+AG132+AG142+AG149+AG153</f>
        <v>12968.069</v>
      </c>
      <c r="AH114" s="44">
        <f>AH115+AH121+AH124+AH127+AH132+AH142+AH149+AH153</f>
        <v>5390</v>
      </c>
      <c r="AI114" s="44">
        <f>AI115+AI121+AI124+AI127+AI132+AI142+AI149+AI153</f>
        <v>19829.164</v>
      </c>
      <c r="AJ114" s="167">
        <f aca="true" t="shared" si="85" ref="AJ114:AJ123">SUM(AK114:AO114)</f>
        <v>190297.906</v>
      </c>
      <c r="AK114" s="44">
        <f>AK115+AK121+AK124+AK127+AK132+AK142+AK149+AK153</f>
        <v>12708.71</v>
      </c>
      <c r="AL114" s="44">
        <f>AL115+AL121+AL124+AL127+AL132+AL142+AL149+AL153</f>
        <v>44881.057</v>
      </c>
      <c r="AM114" s="44">
        <f>AM115+AM121+AM124+AM127+AM132+AM142+AM149+AM153</f>
        <v>6774.473</v>
      </c>
      <c r="AN114" s="44">
        <f>AN115+AN121+AN124+AN127+AN132+AN142+AN149+AN153</f>
        <v>11160</v>
      </c>
      <c r="AO114" s="44">
        <f>AO115+AO121+AO124+AO127+AO132+AO142+AO149+AO153</f>
        <v>114773.666</v>
      </c>
      <c r="AP114" s="46">
        <f t="shared" si="80"/>
        <v>55877.121</v>
      </c>
      <c r="AQ114" s="44">
        <f>AQ115+AQ121+AQ124+AQ127+AQ132+AQ142+AQ149+AQ153</f>
        <v>4225</v>
      </c>
      <c r="AR114" s="44">
        <f>AR115+AR121+AR124+AR127+AR132+AR142+AR149+AR153</f>
        <v>0</v>
      </c>
      <c r="AS114" s="44">
        <f>AS115+AS121+AS124+AS127+AS132+AS142+AS149+AS153</f>
        <v>3898.09</v>
      </c>
      <c r="AT114" s="44">
        <f>AT115+AT121+AT124+AT127+AT132+AT142+AT149+AT153</f>
        <v>500</v>
      </c>
      <c r="AU114" s="44">
        <f>AU115+AU121+AU124+AU127+AU132+AU142+AU149+AU153</f>
        <v>47254.031</v>
      </c>
      <c r="AV114" s="167">
        <f t="shared" si="81"/>
        <v>5182.2429999999995</v>
      </c>
      <c r="AW114" s="44">
        <f>AW115+AW121+AW124+AW127+AW132+AW142+AW149+AW153</f>
        <v>25</v>
      </c>
      <c r="AX114" s="44">
        <f>AX115+AX121+AX124+AX127+AX132+AX142+AX149+AX153</f>
        <v>0</v>
      </c>
      <c r="AY114" s="44">
        <f>AY115+AY121+AY124+AY127+AY132+AY142+AY149+AY153</f>
        <v>2367.932</v>
      </c>
      <c r="AZ114" s="44">
        <f>AZ115+AZ121+AZ124+AZ127+AZ132+AZ142+AZ149+AZ153</f>
        <v>500</v>
      </c>
      <c r="BA114" s="44">
        <f>BA115+BA121+BA124+BA127+BA132+BA142+BA149+BA153</f>
        <v>2289.3109999999997</v>
      </c>
      <c r="BB114" s="204">
        <v>0</v>
      </c>
      <c r="BC114" s="119"/>
    </row>
    <row r="115" spans="1:55" ht="30" customHeight="1" collapsed="1" thickBot="1">
      <c r="A115" s="70"/>
      <c r="B115" s="70"/>
      <c r="C115" s="76">
        <v>1</v>
      </c>
      <c r="D115" s="433" t="s">
        <v>183</v>
      </c>
      <c r="E115" s="434"/>
      <c r="F115" s="168">
        <f t="shared" si="74"/>
        <v>37223</v>
      </c>
      <c r="G115" s="78">
        <f t="shared" si="75"/>
        <v>19532.5</v>
      </c>
      <c r="H115" s="78">
        <f t="shared" si="76"/>
        <v>11757.5</v>
      </c>
      <c r="I115" s="78">
        <f t="shared" si="77"/>
        <v>0</v>
      </c>
      <c r="J115" s="78">
        <f t="shared" si="78"/>
        <v>5000</v>
      </c>
      <c r="K115" s="80">
        <f t="shared" si="79"/>
        <v>933</v>
      </c>
      <c r="L115" s="168">
        <f t="shared" si="82"/>
        <v>0</v>
      </c>
      <c r="M115" s="78">
        <f>SUM(M116:M120)</f>
        <v>0</v>
      </c>
      <c r="N115" s="78">
        <f>SUM(N116:N120)</f>
        <v>0</v>
      </c>
      <c r="O115" s="78">
        <f>SUM(O116:O120)</f>
        <v>0</v>
      </c>
      <c r="P115" s="78">
        <f>SUM(P116:P120)</f>
        <v>0</v>
      </c>
      <c r="Q115" s="78">
        <f>SUM(Q116:Q120)</f>
        <v>0</v>
      </c>
      <c r="R115" s="168">
        <f t="shared" si="83"/>
        <v>0</v>
      </c>
      <c r="S115" s="78">
        <f>SUM(S116:S120)</f>
        <v>0</v>
      </c>
      <c r="T115" s="78">
        <f>SUM(T116:T120)</f>
        <v>0</v>
      </c>
      <c r="U115" s="78">
        <f>SUM(U116:U120)</f>
        <v>0</v>
      </c>
      <c r="V115" s="78">
        <f>SUM(V116:V120)</f>
        <v>0</v>
      </c>
      <c r="W115" s="78">
        <f>SUM(W116:W120)</f>
        <v>0</v>
      </c>
      <c r="X115" s="168">
        <f>SUM(Y115:AC115)</f>
        <v>15606.5</v>
      </c>
      <c r="Y115" s="78">
        <f>SUM(Y116:Y120)</f>
        <v>5019.75</v>
      </c>
      <c r="Z115" s="78">
        <f>SUM(Z116:Z120)</f>
        <v>9653.75</v>
      </c>
      <c r="AA115" s="78">
        <f>SUM(AA116:AA120)</f>
        <v>0</v>
      </c>
      <c r="AB115" s="78">
        <f>SUM(AB116:AB120)</f>
        <v>0</v>
      </c>
      <c r="AC115" s="78">
        <f>SUM(AC116:AC120)</f>
        <v>933</v>
      </c>
      <c r="AD115" s="168">
        <f t="shared" si="84"/>
        <v>16756.5</v>
      </c>
      <c r="AE115" s="78">
        <f>SUM(AE116:AE120)</f>
        <v>10312.75</v>
      </c>
      <c r="AF115" s="78">
        <f>SUM(AF116:AF120)</f>
        <v>2103.75</v>
      </c>
      <c r="AG115" s="78">
        <f>SUM(AG116:AG120)</f>
        <v>0</v>
      </c>
      <c r="AH115" s="78">
        <f>SUM(AH116:AH120)</f>
        <v>4340</v>
      </c>
      <c r="AI115" s="78">
        <f>SUM(AI116:AI120)</f>
        <v>0</v>
      </c>
      <c r="AJ115" s="168">
        <f t="shared" si="85"/>
        <v>660</v>
      </c>
      <c r="AK115" s="78">
        <f>SUM(AK116:AK120)</f>
        <v>0</v>
      </c>
      <c r="AL115" s="78">
        <f>SUM(AL116:AL120)</f>
        <v>0</v>
      </c>
      <c r="AM115" s="78">
        <f>SUM(AM116:AM120)</f>
        <v>0</v>
      </c>
      <c r="AN115" s="78">
        <f>SUM(AN116:AN120)</f>
        <v>660</v>
      </c>
      <c r="AO115" s="78">
        <f>SUM(AO116:AO120)</f>
        <v>0</v>
      </c>
      <c r="AP115" s="168">
        <f t="shared" si="80"/>
        <v>4200</v>
      </c>
      <c r="AQ115" s="78">
        <f>SUM(AQ116:AQ120)</f>
        <v>4200</v>
      </c>
      <c r="AR115" s="78">
        <f>SUM(AR116:AR120)</f>
        <v>0</v>
      </c>
      <c r="AS115" s="78">
        <f>SUM(AS116:AS120)</f>
        <v>0</v>
      </c>
      <c r="AT115" s="78">
        <f>SUM(AT116:AT120)</f>
        <v>0</v>
      </c>
      <c r="AU115" s="78">
        <f>SUM(AU116:AU120)</f>
        <v>0</v>
      </c>
      <c r="AV115" s="168">
        <f t="shared" si="81"/>
        <v>0</v>
      </c>
      <c r="AW115" s="78">
        <f>SUM(AW116:AW120)</f>
        <v>0</v>
      </c>
      <c r="AX115" s="78">
        <f>SUM(AX116:AX120)</f>
        <v>0</v>
      </c>
      <c r="AY115" s="78">
        <f>SUM(AY116:AY120)</f>
        <v>0</v>
      </c>
      <c r="AZ115" s="78">
        <f>SUM(AZ116:AZ120)</f>
        <v>0</v>
      </c>
      <c r="BA115" s="78">
        <f>SUM(BA116:BA120)</f>
        <v>0</v>
      </c>
      <c r="BB115" s="201">
        <v>0</v>
      </c>
      <c r="BC115" s="119"/>
    </row>
    <row r="116" spans="3:55" ht="60" outlineLevel="1">
      <c r="C116" s="63">
        <v>1</v>
      </c>
      <c r="D116" s="59" t="s">
        <v>438</v>
      </c>
      <c r="E116" s="265" t="s">
        <v>430</v>
      </c>
      <c r="F116" s="171">
        <f t="shared" si="74"/>
        <v>6930</v>
      </c>
      <c r="G116" s="12">
        <f t="shared" si="75"/>
        <v>1039.5</v>
      </c>
      <c r="H116" s="17">
        <f t="shared" si="76"/>
        <v>4957.5</v>
      </c>
      <c r="I116" s="10">
        <f t="shared" si="77"/>
        <v>0</v>
      </c>
      <c r="J116" s="14">
        <f t="shared" si="78"/>
        <v>0</v>
      </c>
      <c r="K116" s="13">
        <f t="shared" si="79"/>
        <v>933</v>
      </c>
      <c r="L116" s="192">
        <f>SUM(M116:Q116)</f>
        <v>0</v>
      </c>
      <c r="M116" s="32"/>
      <c r="N116" s="35"/>
      <c r="O116" s="35"/>
      <c r="P116" s="35"/>
      <c r="Q116" s="37"/>
      <c r="R116" s="192">
        <f t="shared" si="83"/>
        <v>0</v>
      </c>
      <c r="S116" s="32"/>
      <c r="T116" s="35"/>
      <c r="U116" s="35"/>
      <c r="V116" s="21"/>
      <c r="W116" s="36"/>
      <c r="X116" s="191">
        <f>SUM(Y116:AC116)</f>
        <v>4106.5</v>
      </c>
      <c r="Y116" s="32">
        <v>319.75</v>
      </c>
      <c r="Z116" s="21">
        <v>2853.75</v>
      </c>
      <c r="AA116" s="21"/>
      <c r="AB116" s="35"/>
      <c r="AC116" s="37">
        <v>933</v>
      </c>
      <c r="AD116" s="38">
        <f t="shared" si="84"/>
        <v>2823.5</v>
      </c>
      <c r="AE116" s="32">
        <v>719.75</v>
      </c>
      <c r="AF116" s="35">
        <v>2103.75</v>
      </c>
      <c r="AG116" s="21"/>
      <c r="AH116" s="35"/>
      <c r="AI116" s="36"/>
      <c r="AJ116" s="179">
        <f t="shared" si="85"/>
        <v>0</v>
      </c>
      <c r="AK116" s="32"/>
      <c r="AL116" s="21"/>
      <c r="AM116" s="21"/>
      <c r="AN116" s="21"/>
      <c r="AO116" s="53"/>
      <c r="AP116" s="179">
        <f t="shared" si="80"/>
        <v>0</v>
      </c>
      <c r="AQ116" s="32"/>
      <c r="AR116" s="21"/>
      <c r="AS116" s="21"/>
      <c r="AT116" s="21"/>
      <c r="AU116" s="27"/>
      <c r="AV116" s="179">
        <f t="shared" si="81"/>
        <v>0</v>
      </c>
      <c r="AW116" s="32"/>
      <c r="AX116" s="21"/>
      <c r="AY116" s="21"/>
      <c r="AZ116" s="21"/>
      <c r="BA116" s="53"/>
      <c r="BB116" s="203"/>
      <c r="BC116" s="119"/>
    </row>
    <row r="117" spans="3:55" ht="60" outlineLevel="1">
      <c r="C117" s="63">
        <v>2</v>
      </c>
      <c r="D117" s="59" t="s">
        <v>0</v>
      </c>
      <c r="E117" s="265" t="s">
        <v>431</v>
      </c>
      <c r="F117" s="171">
        <f t="shared" si="74"/>
        <v>8000</v>
      </c>
      <c r="G117" s="12">
        <f aca="true" t="shared" si="86" ref="G117:K120">M117+S117+Y117+AE117+AK117+AQ117+AW117</f>
        <v>1200</v>
      </c>
      <c r="H117" s="17">
        <f t="shared" si="86"/>
        <v>6800</v>
      </c>
      <c r="I117" s="10">
        <f t="shared" si="86"/>
        <v>0</v>
      </c>
      <c r="J117" s="14">
        <f t="shared" si="86"/>
        <v>0</v>
      </c>
      <c r="K117" s="13">
        <f t="shared" si="86"/>
        <v>0</v>
      </c>
      <c r="L117" s="192">
        <f t="shared" si="82"/>
        <v>0</v>
      </c>
      <c r="M117" s="32"/>
      <c r="N117" s="35"/>
      <c r="O117" s="35"/>
      <c r="P117" s="35"/>
      <c r="Q117" s="37"/>
      <c r="R117" s="192">
        <f t="shared" si="83"/>
        <v>0</v>
      </c>
      <c r="S117" s="32"/>
      <c r="T117" s="35"/>
      <c r="U117" s="35"/>
      <c r="V117" s="21"/>
      <c r="W117" s="36"/>
      <c r="X117" s="191">
        <v>8000</v>
      </c>
      <c r="Y117" s="32">
        <v>1200</v>
      </c>
      <c r="Z117" s="21">
        <v>6800</v>
      </c>
      <c r="AA117" s="21"/>
      <c r="AB117" s="35"/>
      <c r="AC117" s="37"/>
      <c r="AD117" s="38">
        <f t="shared" si="84"/>
        <v>0</v>
      </c>
      <c r="AE117" s="32"/>
      <c r="AF117" s="35"/>
      <c r="AG117" s="21"/>
      <c r="AH117" s="35"/>
      <c r="AI117" s="36"/>
      <c r="AJ117" s="179">
        <f t="shared" si="85"/>
        <v>0</v>
      </c>
      <c r="AK117" s="32"/>
      <c r="AL117" s="21"/>
      <c r="AM117" s="21"/>
      <c r="AN117" s="21"/>
      <c r="AO117" s="53"/>
      <c r="AP117" s="179">
        <f t="shared" si="80"/>
        <v>0</v>
      </c>
      <c r="AQ117" s="32"/>
      <c r="AR117" s="21"/>
      <c r="AS117" s="21"/>
      <c r="AT117" s="21"/>
      <c r="AU117" s="27"/>
      <c r="AV117" s="179">
        <f t="shared" si="81"/>
        <v>0</v>
      </c>
      <c r="AW117" s="32"/>
      <c r="AX117" s="21"/>
      <c r="AY117" s="21"/>
      <c r="AZ117" s="21"/>
      <c r="BA117" s="53"/>
      <c r="BB117" s="203"/>
      <c r="BC117" s="119"/>
    </row>
    <row r="118" spans="3:55" ht="30" outlineLevel="1">
      <c r="C118" s="63">
        <v>3</v>
      </c>
      <c r="D118" s="59" t="s">
        <v>432</v>
      </c>
      <c r="E118" s="265" t="s">
        <v>434</v>
      </c>
      <c r="F118" s="171">
        <f t="shared" si="74"/>
        <v>9293</v>
      </c>
      <c r="G118" s="12">
        <f t="shared" si="86"/>
        <v>7293</v>
      </c>
      <c r="H118" s="17">
        <f t="shared" si="86"/>
        <v>0</v>
      </c>
      <c r="I118" s="10">
        <f t="shared" si="86"/>
        <v>0</v>
      </c>
      <c r="J118" s="14">
        <f t="shared" si="86"/>
        <v>2000</v>
      </c>
      <c r="K118" s="13">
        <f t="shared" si="86"/>
        <v>0</v>
      </c>
      <c r="L118" s="192">
        <f t="shared" si="82"/>
        <v>0</v>
      </c>
      <c r="M118" s="32"/>
      <c r="N118" s="35"/>
      <c r="O118" s="35"/>
      <c r="P118" s="35"/>
      <c r="Q118" s="37"/>
      <c r="R118" s="192">
        <f t="shared" si="83"/>
        <v>0</v>
      </c>
      <c r="S118" s="32"/>
      <c r="T118" s="35"/>
      <c r="U118" s="35"/>
      <c r="V118" s="21"/>
      <c r="W118" s="36"/>
      <c r="X118" s="191">
        <v>3000</v>
      </c>
      <c r="Y118" s="32">
        <v>3000</v>
      </c>
      <c r="Z118" s="21"/>
      <c r="AA118" s="21"/>
      <c r="AB118" s="35"/>
      <c r="AC118" s="37"/>
      <c r="AD118" s="38">
        <f t="shared" si="84"/>
        <v>6293</v>
      </c>
      <c r="AE118" s="32">
        <v>4293</v>
      </c>
      <c r="AF118" s="35"/>
      <c r="AG118" s="21"/>
      <c r="AH118" s="35">
        <v>2000</v>
      </c>
      <c r="AI118" s="36"/>
      <c r="AJ118" s="179">
        <f t="shared" si="85"/>
        <v>0</v>
      </c>
      <c r="AK118" s="32"/>
      <c r="AL118" s="21"/>
      <c r="AM118" s="21"/>
      <c r="AN118" s="21"/>
      <c r="AO118" s="53"/>
      <c r="AP118" s="179">
        <f t="shared" si="80"/>
        <v>0</v>
      </c>
      <c r="AQ118" s="32"/>
      <c r="AR118" s="21"/>
      <c r="AS118" s="21"/>
      <c r="AT118" s="21"/>
      <c r="AU118" s="27"/>
      <c r="AV118" s="179">
        <f t="shared" si="81"/>
        <v>0</v>
      </c>
      <c r="AW118" s="32"/>
      <c r="AX118" s="21"/>
      <c r="AY118" s="21"/>
      <c r="AZ118" s="21"/>
      <c r="BA118" s="53"/>
      <c r="BB118" s="203"/>
      <c r="BC118" s="119"/>
    </row>
    <row r="119" spans="3:55" ht="90" outlineLevel="1">
      <c r="C119" s="63">
        <v>4</v>
      </c>
      <c r="D119" s="59" t="s">
        <v>439</v>
      </c>
      <c r="E119" s="265" t="s">
        <v>435</v>
      </c>
      <c r="F119" s="171">
        <f t="shared" si="74"/>
        <v>3000</v>
      </c>
      <c r="G119" s="12">
        <f t="shared" si="86"/>
        <v>0</v>
      </c>
      <c r="H119" s="17">
        <f t="shared" si="86"/>
        <v>0</v>
      </c>
      <c r="I119" s="10">
        <f t="shared" si="86"/>
        <v>0</v>
      </c>
      <c r="J119" s="14">
        <f t="shared" si="86"/>
        <v>3000</v>
      </c>
      <c r="K119" s="13">
        <f t="shared" si="86"/>
        <v>0</v>
      </c>
      <c r="L119" s="192">
        <f t="shared" si="82"/>
        <v>0</v>
      </c>
      <c r="M119" s="32"/>
      <c r="N119" s="35"/>
      <c r="O119" s="35"/>
      <c r="P119" s="35"/>
      <c r="Q119" s="37"/>
      <c r="R119" s="192">
        <f t="shared" si="83"/>
        <v>0</v>
      </c>
      <c r="S119" s="32"/>
      <c r="T119" s="35"/>
      <c r="U119" s="35"/>
      <c r="V119" s="21"/>
      <c r="W119" s="36"/>
      <c r="X119" s="191">
        <v>0</v>
      </c>
      <c r="Y119" s="32"/>
      <c r="Z119" s="21"/>
      <c r="AA119" s="21"/>
      <c r="AB119" s="35"/>
      <c r="AC119" s="37"/>
      <c r="AD119" s="38">
        <f t="shared" si="84"/>
        <v>2340</v>
      </c>
      <c r="AE119" s="32"/>
      <c r="AF119" s="35"/>
      <c r="AG119" s="21"/>
      <c r="AH119" s="35">
        <v>2340</v>
      </c>
      <c r="AI119" s="36"/>
      <c r="AJ119" s="179">
        <f t="shared" si="85"/>
        <v>660</v>
      </c>
      <c r="AK119" s="32"/>
      <c r="AL119" s="21"/>
      <c r="AM119" s="21"/>
      <c r="AN119" s="21">
        <v>660</v>
      </c>
      <c r="AO119" s="53"/>
      <c r="AP119" s="179">
        <f t="shared" si="80"/>
        <v>0</v>
      </c>
      <c r="AQ119" s="32"/>
      <c r="AR119" s="21"/>
      <c r="AS119" s="21"/>
      <c r="AT119" s="21"/>
      <c r="AU119" s="27"/>
      <c r="AV119" s="179">
        <f t="shared" si="81"/>
        <v>0</v>
      </c>
      <c r="AW119" s="32"/>
      <c r="AX119" s="21"/>
      <c r="AY119" s="21"/>
      <c r="AZ119" s="21"/>
      <c r="BA119" s="53"/>
      <c r="BB119" s="203"/>
      <c r="BC119" s="119"/>
    </row>
    <row r="120" spans="3:55" ht="90.75" outlineLevel="1" thickBot="1">
      <c r="C120" s="63">
        <v>5</v>
      </c>
      <c r="D120" s="59" t="s">
        <v>433</v>
      </c>
      <c r="E120" s="265" t="s">
        <v>436</v>
      </c>
      <c r="F120" s="171">
        <f t="shared" si="74"/>
        <v>10000</v>
      </c>
      <c r="G120" s="12">
        <f t="shared" si="86"/>
        <v>10000</v>
      </c>
      <c r="H120" s="17">
        <f t="shared" si="86"/>
        <v>0</v>
      </c>
      <c r="I120" s="10">
        <f t="shared" si="86"/>
        <v>0</v>
      </c>
      <c r="J120" s="14">
        <f t="shared" si="86"/>
        <v>0</v>
      </c>
      <c r="K120" s="13">
        <f t="shared" si="86"/>
        <v>0</v>
      </c>
      <c r="L120" s="192">
        <f t="shared" si="82"/>
        <v>0</v>
      </c>
      <c r="M120" s="32"/>
      <c r="N120" s="35"/>
      <c r="O120" s="35"/>
      <c r="P120" s="35"/>
      <c r="Q120" s="37"/>
      <c r="R120" s="192">
        <f t="shared" si="83"/>
        <v>0</v>
      </c>
      <c r="S120" s="32"/>
      <c r="T120" s="35"/>
      <c r="U120" s="35"/>
      <c r="V120" s="21"/>
      <c r="W120" s="36"/>
      <c r="X120" s="191">
        <v>500</v>
      </c>
      <c r="Y120" s="32">
        <v>500</v>
      </c>
      <c r="Z120" s="21"/>
      <c r="AA120" s="21"/>
      <c r="AB120" s="35"/>
      <c r="AC120" s="37"/>
      <c r="AD120" s="38">
        <f t="shared" si="84"/>
        <v>5300</v>
      </c>
      <c r="AE120" s="32">
        <v>5300</v>
      </c>
      <c r="AF120" s="35"/>
      <c r="AG120" s="21"/>
      <c r="AH120" s="35"/>
      <c r="AI120" s="36"/>
      <c r="AJ120" s="179">
        <f t="shared" si="85"/>
        <v>0</v>
      </c>
      <c r="AK120" s="32"/>
      <c r="AL120" s="21"/>
      <c r="AM120" s="21"/>
      <c r="AN120" s="21"/>
      <c r="AO120" s="53"/>
      <c r="AP120" s="179">
        <f t="shared" si="80"/>
        <v>4200</v>
      </c>
      <c r="AQ120" s="32">
        <v>4200</v>
      </c>
      <c r="AR120" s="21"/>
      <c r="AS120" s="21"/>
      <c r="AT120" s="21"/>
      <c r="AU120" s="27"/>
      <c r="AV120" s="179">
        <f t="shared" si="81"/>
        <v>0</v>
      </c>
      <c r="AW120" s="32"/>
      <c r="AX120" s="21"/>
      <c r="AY120" s="21"/>
      <c r="AZ120" s="21"/>
      <c r="BA120" s="53"/>
      <c r="BB120" s="203"/>
      <c r="BC120" s="119"/>
    </row>
    <row r="121" spans="1:55" ht="30" customHeight="1" thickBot="1">
      <c r="A121" s="70"/>
      <c r="B121" s="70"/>
      <c r="C121" s="65">
        <v>2</v>
      </c>
      <c r="D121" s="431" t="s">
        <v>184</v>
      </c>
      <c r="E121" s="432"/>
      <c r="F121" s="170">
        <f t="shared" si="74"/>
        <v>31760.85</v>
      </c>
      <c r="G121" s="66">
        <f t="shared" si="75"/>
        <v>8185.237</v>
      </c>
      <c r="H121" s="66">
        <f t="shared" si="76"/>
        <v>6575.613</v>
      </c>
      <c r="I121" s="66">
        <f t="shared" si="77"/>
        <v>0</v>
      </c>
      <c r="J121" s="66">
        <f t="shared" si="78"/>
        <v>10000</v>
      </c>
      <c r="K121" s="69">
        <f t="shared" si="79"/>
        <v>7000</v>
      </c>
      <c r="L121" s="170">
        <f t="shared" si="82"/>
        <v>0</v>
      </c>
      <c r="M121" s="66">
        <f>SUM(M122:M123)</f>
        <v>0</v>
      </c>
      <c r="N121" s="66">
        <f>SUM(N122:N123)</f>
        <v>0</v>
      </c>
      <c r="O121" s="66">
        <f>SUM(O122:O123)</f>
        <v>0</v>
      </c>
      <c r="P121" s="66">
        <f>SUM(P122:P123)</f>
        <v>0</v>
      </c>
      <c r="Q121" s="66">
        <f>SUM(Q122:Q123)</f>
        <v>0</v>
      </c>
      <c r="R121" s="170">
        <f aca="true" t="shared" si="87" ref="R121:R166">SUM(S121:W121)</f>
        <v>0</v>
      </c>
      <c r="S121" s="66">
        <f>SUM(S122:S123)</f>
        <v>0</v>
      </c>
      <c r="T121" s="66">
        <f>SUM(T122:T123)</f>
        <v>0</v>
      </c>
      <c r="U121" s="66">
        <f>SUM(U122:U123)</f>
        <v>0</v>
      </c>
      <c r="V121" s="66">
        <f>SUM(V122:V123)</f>
        <v>0</v>
      </c>
      <c r="W121" s="66">
        <f>SUM(W122:W123)</f>
        <v>0</v>
      </c>
      <c r="X121" s="170">
        <f aca="true" t="shared" si="88" ref="X121:X147">SUM(Y121:AC121)</f>
        <v>505</v>
      </c>
      <c r="Y121" s="66">
        <f>SUM(Y122:Y123)</f>
        <v>0</v>
      </c>
      <c r="Z121" s="66">
        <f>SUM(Z122:Z123)</f>
        <v>5</v>
      </c>
      <c r="AA121" s="66">
        <f>SUM(AA122:AA123)</f>
        <v>0</v>
      </c>
      <c r="AB121" s="66">
        <f>SUM(AB122:AB123)</f>
        <v>0</v>
      </c>
      <c r="AC121" s="66">
        <f>SUM(AC122:AC123)</f>
        <v>500</v>
      </c>
      <c r="AD121" s="170">
        <f aca="true" t="shared" si="89" ref="AD121:AD166">SUM(AE121:AI121)</f>
        <v>11755.85</v>
      </c>
      <c r="AE121" s="66">
        <f>SUM(AE122:AE123)</f>
        <v>5185.237</v>
      </c>
      <c r="AF121" s="66">
        <f>SUM(AF122:AF123)</f>
        <v>6570.613</v>
      </c>
      <c r="AG121" s="66">
        <f>SUM(AG122:AG123)</f>
        <v>0</v>
      </c>
      <c r="AH121" s="66">
        <f>SUM(AH122:AH123)</f>
        <v>0</v>
      </c>
      <c r="AI121" s="66">
        <f>SUM(AI122:AI123)</f>
        <v>0</v>
      </c>
      <c r="AJ121" s="170">
        <f t="shared" si="85"/>
        <v>19500</v>
      </c>
      <c r="AK121" s="66">
        <f>SUM(AK122:AK123)</f>
        <v>3000</v>
      </c>
      <c r="AL121" s="66">
        <f>SUM(AL122:AL123)</f>
        <v>0</v>
      </c>
      <c r="AM121" s="66">
        <f>SUM(AM122:AM123)</f>
        <v>0</v>
      </c>
      <c r="AN121" s="66">
        <f>SUM(AN122:AN123)</f>
        <v>10000</v>
      </c>
      <c r="AO121" s="66">
        <f>SUM(AO122:AO123)</f>
        <v>6500</v>
      </c>
      <c r="AP121" s="170">
        <f t="shared" si="80"/>
        <v>0</v>
      </c>
      <c r="AQ121" s="66">
        <f>SUM(AQ122:AQ123)</f>
        <v>0</v>
      </c>
      <c r="AR121" s="66">
        <f>SUM(AR122:AR123)</f>
        <v>0</v>
      </c>
      <c r="AS121" s="66">
        <f>SUM(AS122:AS123)</f>
        <v>0</v>
      </c>
      <c r="AT121" s="66">
        <f>SUM(AT122:AT123)</f>
        <v>0</v>
      </c>
      <c r="AU121" s="66">
        <f>SUM(AU122:AU123)</f>
        <v>0</v>
      </c>
      <c r="AV121" s="170">
        <f t="shared" si="81"/>
        <v>0</v>
      </c>
      <c r="AW121" s="66">
        <f>SUM(AW122:AW123)</f>
        <v>0</v>
      </c>
      <c r="AX121" s="66">
        <f>SUM(AX122:AX123)</f>
        <v>0</v>
      </c>
      <c r="AY121" s="66">
        <f>SUM(AY122:AY123)</f>
        <v>0</v>
      </c>
      <c r="AZ121" s="66">
        <f>SUM(AZ122:AZ123)</f>
        <v>0</v>
      </c>
      <c r="BA121" s="66">
        <f>SUM(BA122:BA123)</f>
        <v>0</v>
      </c>
      <c r="BB121" s="199">
        <v>0</v>
      </c>
      <c r="BC121" s="119"/>
    </row>
    <row r="122" spans="3:55" ht="120" outlineLevel="1">
      <c r="C122" s="63">
        <v>1</v>
      </c>
      <c r="D122" s="59" t="s">
        <v>1</v>
      </c>
      <c r="E122" s="265" t="s">
        <v>2</v>
      </c>
      <c r="F122" s="171">
        <f t="shared" si="74"/>
        <v>7760.85</v>
      </c>
      <c r="G122" s="12">
        <f t="shared" si="75"/>
        <v>1185.237</v>
      </c>
      <c r="H122" s="17">
        <f t="shared" si="76"/>
        <v>6575.613</v>
      </c>
      <c r="I122" s="10">
        <f t="shared" si="77"/>
        <v>0</v>
      </c>
      <c r="J122" s="14">
        <f t="shared" si="78"/>
        <v>0</v>
      </c>
      <c r="K122" s="13">
        <f t="shared" si="79"/>
        <v>0</v>
      </c>
      <c r="L122" s="192">
        <f t="shared" si="82"/>
        <v>0</v>
      </c>
      <c r="M122" s="32"/>
      <c r="N122" s="35"/>
      <c r="O122" s="35"/>
      <c r="P122" s="35"/>
      <c r="Q122" s="37"/>
      <c r="R122" s="192">
        <f t="shared" si="87"/>
        <v>0</v>
      </c>
      <c r="S122" s="32"/>
      <c r="T122" s="35"/>
      <c r="U122" s="35"/>
      <c r="V122" s="21"/>
      <c r="W122" s="36"/>
      <c r="X122" s="191">
        <f t="shared" si="88"/>
        <v>5</v>
      </c>
      <c r="Y122" s="32"/>
      <c r="Z122" s="21">
        <v>5</v>
      </c>
      <c r="AA122" s="21"/>
      <c r="AB122" s="35"/>
      <c r="AC122" s="37"/>
      <c r="AD122" s="38">
        <f t="shared" si="89"/>
        <v>7755.85</v>
      </c>
      <c r="AE122" s="32">
        <v>1185.237</v>
      </c>
      <c r="AF122" s="35">
        <v>6570.613</v>
      </c>
      <c r="AG122" s="21"/>
      <c r="AH122" s="35"/>
      <c r="AI122" s="36"/>
      <c r="AJ122" s="179">
        <f t="shared" si="85"/>
        <v>0</v>
      </c>
      <c r="AK122" s="32"/>
      <c r="AL122" s="21"/>
      <c r="AM122" s="21"/>
      <c r="AN122" s="21"/>
      <c r="AO122" s="53"/>
      <c r="AP122" s="179">
        <f t="shared" si="80"/>
        <v>0</v>
      </c>
      <c r="AQ122" s="32"/>
      <c r="AR122" s="21"/>
      <c r="AS122" s="21"/>
      <c r="AT122" s="21"/>
      <c r="AU122" s="27"/>
      <c r="AV122" s="179">
        <f t="shared" si="81"/>
        <v>0</v>
      </c>
      <c r="AW122" s="32"/>
      <c r="AX122" s="21"/>
      <c r="AY122" s="21"/>
      <c r="AZ122" s="21"/>
      <c r="BA122" s="53"/>
      <c r="BB122" s="203"/>
      <c r="BC122" s="119"/>
    </row>
    <row r="123" spans="3:55" ht="60.75" outlineLevel="1" thickBot="1">
      <c r="C123" s="63">
        <v>2</v>
      </c>
      <c r="D123" s="59" t="s">
        <v>4</v>
      </c>
      <c r="E123" s="265" t="s">
        <v>3</v>
      </c>
      <c r="F123" s="171">
        <f t="shared" si="74"/>
        <v>24000</v>
      </c>
      <c r="G123" s="12">
        <f t="shared" si="75"/>
        <v>7000</v>
      </c>
      <c r="H123" s="17">
        <f t="shared" si="76"/>
        <v>0</v>
      </c>
      <c r="I123" s="10">
        <f t="shared" si="77"/>
        <v>0</v>
      </c>
      <c r="J123" s="14">
        <f t="shared" si="78"/>
        <v>10000</v>
      </c>
      <c r="K123" s="13">
        <f t="shared" si="79"/>
        <v>7000</v>
      </c>
      <c r="L123" s="192">
        <f t="shared" si="82"/>
        <v>0</v>
      </c>
      <c r="M123" s="32"/>
      <c r="N123" s="35"/>
      <c r="O123" s="35"/>
      <c r="P123" s="35"/>
      <c r="Q123" s="37"/>
      <c r="R123" s="192">
        <f t="shared" si="87"/>
        <v>0</v>
      </c>
      <c r="S123" s="32"/>
      <c r="T123" s="35"/>
      <c r="U123" s="35"/>
      <c r="V123" s="21"/>
      <c r="W123" s="36"/>
      <c r="X123" s="191">
        <f t="shared" si="88"/>
        <v>500</v>
      </c>
      <c r="Y123" s="32"/>
      <c r="Z123" s="21"/>
      <c r="AA123" s="21"/>
      <c r="AB123" s="35"/>
      <c r="AC123" s="37">
        <v>500</v>
      </c>
      <c r="AD123" s="38">
        <f t="shared" si="89"/>
        <v>4000</v>
      </c>
      <c r="AE123" s="32">
        <v>4000</v>
      </c>
      <c r="AF123" s="35"/>
      <c r="AG123" s="21"/>
      <c r="AH123" s="35"/>
      <c r="AI123" s="36"/>
      <c r="AJ123" s="179">
        <f t="shared" si="85"/>
        <v>19500</v>
      </c>
      <c r="AK123" s="32">
        <v>3000</v>
      </c>
      <c r="AL123" s="21"/>
      <c r="AM123" s="21"/>
      <c r="AN123" s="21">
        <v>10000</v>
      </c>
      <c r="AO123" s="53">
        <v>6500</v>
      </c>
      <c r="AP123" s="179">
        <f t="shared" si="80"/>
        <v>0</v>
      </c>
      <c r="AQ123" s="32"/>
      <c r="AR123" s="21"/>
      <c r="AS123" s="21"/>
      <c r="AT123" s="21"/>
      <c r="AU123" s="27"/>
      <c r="AV123" s="179">
        <f t="shared" si="81"/>
        <v>0</v>
      </c>
      <c r="AW123" s="32"/>
      <c r="AX123" s="21"/>
      <c r="AY123" s="21"/>
      <c r="AZ123" s="21"/>
      <c r="BA123" s="53"/>
      <c r="BB123" s="203"/>
      <c r="BC123" s="119"/>
    </row>
    <row r="124" spans="1:55" ht="30" customHeight="1" thickBot="1">
      <c r="A124" s="70"/>
      <c r="B124" s="70"/>
      <c r="C124" s="65">
        <v>3</v>
      </c>
      <c r="D124" s="431" t="s">
        <v>324</v>
      </c>
      <c r="E124" s="432"/>
      <c r="F124" s="170">
        <f t="shared" si="74"/>
        <v>3500</v>
      </c>
      <c r="G124" s="66">
        <f t="shared" si="75"/>
        <v>525</v>
      </c>
      <c r="H124" s="66">
        <f t="shared" si="76"/>
        <v>0</v>
      </c>
      <c r="I124" s="66">
        <f t="shared" si="77"/>
        <v>0</v>
      </c>
      <c r="J124" s="66">
        <f t="shared" si="78"/>
        <v>0</v>
      </c>
      <c r="K124" s="69">
        <f t="shared" si="79"/>
        <v>2975</v>
      </c>
      <c r="L124" s="170">
        <f>SUM(M124:Q124)</f>
        <v>0</v>
      </c>
      <c r="M124" s="66">
        <f>SUM(M125:M126)</f>
        <v>0</v>
      </c>
      <c r="N124" s="66">
        <f>SUM(N125:N126)</f>
        <v>0</v>
      </c>
      <c r="O124" s="66">
        <f>SUM(O125:O126)</f>
        <v>0</v>
      </c>
      <c r="P124" s="66">
        <f>SUM(P125:P126)</f>
        <v>0</v>
      </c>
      <c r="Q124" s="66">
        <f>SUM(Q125:Q126)</f>
        <v>0</v>
      </c>
      <c r="R124" s="170">
        <f t="shared" si="87"/>
        <v>0</v>
      </c>
      <c r="S124" s="66">
        <f>SUM(S125:S126)</f>
        <v>0</v>
      </c>
      <c r="T124" s="66">
        <f>SUM(T125:T126)</f>
        <v>0</v>
      </c>
      <c r="U124" s="66">
        <f>SUM(U125:U126)</f>
        <v>0</v>
      </c>
      <c r="V124" s="66">
        <f>SUM(V125:V126)</f>
        <v>0</v>
      </c>
      <c r="W124" s="66">
        <f>SUM(W125:W126)</f>
        <v>0</v>
      </c>
      <c r="X124" s="170">
        <f t="shared" si="88"/>
        <v>0</v>
      </c>
      <c r="Y124" s="66">
        <f>SUM(Y125:Y126)</f>
        <v>0</v>
      </c>
      <c r="Z124" s="66">
        <f>SUM(Z125:Z126)</f>
        <v>0</v>
      </c>
      <c r="AA124" s="66">
        <f>SUM(AA125:AA126)</f>
        <v>0</v>
      </c>
      <c r="AB124" s="66">
        <f>SUM(AB125:AB126)</f>
        <v>0</v>
      </c>
      <c r="AC124" s="66">
        <f>SUM(AC125:AC126)</f>
        <v>0</v>
      </c>
      <c r="AD124" s="170">
        <f t="shared" si="89"/>
        <v>1800</v>
      </c>
      <c r="AE124" s="66">
        <f>SUM(AE125:AE126)</f>
        <v>270</v>
      </c>
      <c r="AF124" s="66">
        <f>SUM(AF125:AF126)</f>
        <v>0</v>
      </c>
      <c r="AG124" s="66">
        <f>SUM(AG125:AG126)</f>
        <v>0</v>
      </c>
      <c r="AH124" s="66">
        <f>SUM(AH125:AH126)</f>
        <v>0</v>
      </c>
      <c r="AI124" s="66">
        <f>SUM(AI125:AI126)</f>
        <v>1530</v>
      </c>
      <c r="AJ124" s="170">
        <f aca="true" t="shared" si="90" ref="AJ124:AJ160">SUM(AK124:AO124)</f>
        <v>1700</v>
      </c>
      <c r="AK124" s="66">
        <f>SUM(AK125:AK126)</f>
        <v>255</v>
      </c>
      <c r="AL124" s="66">
        <f>SUM(AL125:AL126)</f>
        <v>0</v>
      </c>
      <c r="AM124" s="66">
        <f>SUM(AM125:AM126)</f>
        <v>0</v>
      </c>
      <c r="AN124" s="66">
        <f>SUM(AN125:AN126)</f>
        <v>0</v>
      </c>
      <c r="AO124" s="66">
        <f>SUM(AO125:AO126)</f>
        <v>1445</v>
      </c>
      <c r="AP124" s="170">
        <f t="shared" si="80"/>
        <v>0</v>
      </c>
      <c r="AQ124" s="66">
        <f>SUM(AQ125:AQ126)</f>
        <v>0</v>
      </c>
      <c r="AR124" s="66">
        <f>SUM(AR125:AR126)</f>
        <v>0</v>
      </c>
      <c r="AS124" s="66">
        <f>SUM(AS125:AS126)</f>
        <v>0</v>
      </c>
      <c r="AT124" s="66">
        <f>SUM(AT125:AT126)</f>
        <v>0</v>
      </c>
      <c r="AU124" s="66">
        <f>SUM(AU125:AU126)</f>
        <v>0</v>
      </c>
      <c r="AV124" s="170">
        <f t="shared" si="81"/>
        <v>0</v>
      </c>
      <c r="AW124" s="66">
        <f>SUM(AW125:AW126)</f>
        <v>0</v>
      </c>
      <c r="AX124" s="66">
        <f>SUM(AX125:AX126)</f>
        <v>0</v>
      </c>
      <c r="AY124" s="66">
        <f>SUM(AY125:AY126)</f>
        <v>0</v>
      </c>
      <c r="AZ124" s="66">
        <f>SUM(AZ125:AZ126)</f>
        <v>0</v>
      </c>
      <c r="BA124" s="66">
        <f>SUM(BA125:BA126)</f>
        <v>0</v>
      </c>
      <c r="BB124" s="199">
        <v>0</v>
      </c>
      <c r="BC124" s="119"/>
    </row>
    <row r="125" spans="3:55" ht="70.5" customHeight="1" outlineLevel="1">
      <c r="C125" s="63">
        <v>1</v>
      </c>
      <c r="D125" s="59" t="s">
        <v>5</v>
      </c>
      <c r="E125" s="265" t="s">
        <v>6</v>
      </c>
      <c r="F125" s="171">
        <f t="shared" si="74"/>
        <v>1500</v>
      </c>
      <c r="G125" s="12">
        <f aca="true" t="shared" si="91" ref="G125:K126">M125+S125+Y125+AE125+AK125+AQ125+AW125</f>
        <v>225</v>
      </c>
      <c r="H125" s="17">
        <f t="shared" si="91"/>
        <v>0</v>
      </c>
      <c r="I125" s="10">
        <f t="shared" si="91"/>
        <v>0</v>
      </c>
      <c r="J125" s="14">
        <f t="shared" si="91"/>
        <v>0</v>
      </c>
      <c r="K125" s="13">
        <f t="shared" si="91"/>
        <v>1275</v>
      </c>
      <c r="L125" s="192">
        <f>SUM(M125:Q125)</f>
        <v>0</v>
      </c>
      <c r="M125" s="32"/>
      <c r="N125" s="35"/>
      <c r="O125" s="35"/>
      <c r="P125" s="35"/>
      <c r="Q125" s="37"/>
      <c r="R125" s="192">
        <f t="shared" si="87"/>
        <v>0</v>
      </c>
      <c r="S125" s="32"/>
      <c r="T125" s="35"/>
      <c r="U125" s="35"/>
      <c r="V125" s="21"/>
      <c r="W125" s="36"/>
      <c r="X125" s="191">
        <f t="shared" si="88"/>
        <v>0</v>
      </c>
      <c r="Y125" s="32"/>
      <c r="Z125" s="21"/>
      <c r="AA125" s="21"/>
      <c r="AB125" s="35"/>
      <c r="AC125" s="37"/>
      <c r="AD125" s="38">
        <f t="shared" si="89"/>
        <v>800</v>
      </c>
      <c r="AE125" s="32">
        <v>120</v>
      </c>
      <c r="AF125" s="35"/>
      <c r="AG125" s="21"/>
      <c r="AH125" s="35"/>
      <c r="AI125" s="36">
        <v>680</v>
      </c>
      <c r="AJ125" s="179">
        <f t="shared" si="90"/>
        <v>700</v>
      </c>
      <c r="AK125" s="32">
        <v>105</v>
      </c>
      <c r="AL125" s="21"/>
      <c r="AM125" s="21"/>
      <c r="AN125" s="21"/>
      <c r="AO125" s="53">
        <v>595</v>
      </c>
      <c r="AP125" s="179">
        <f t="shared" si="80"/>
        <v>0</v>
      </c>
      <c r="AQ125" s="32"/>
      <c r="AR125" s="21"/>
      <c r="AS125" s="21"/>
      <c r="AT125" s="21"/>
      <c r="AU125" s="27"/>
      <c r="AV125" s="179">
        <f t="shared" si="81"/>
        <v>0</v>
      </c>
      <c r="AW125" s="32"/>
      <c r="AX125" s="21"/>
      <c r="AY125" s="21"/>
      <c r="AZ125" s="21"/>
      <c r="BA125" s="53"/>
      <c r="BB125" s="203"/>
      <c r="BC125" s="119"/>
    </row>
    <row r="126" spans="3:55" ht="60.75" outlineLevel="1" thickBot="1">
      <c r="C126" s="63">
        <v>2</v>
      </c>
      <c r="D126" s="59" t="s">
        <v>7</v>
      </c>
      <c r="E126" s="265" t="s">
        <v>431</v>
      </c>
      <c r="F126" s="171">
        <f t="shared" si="74"/>
        <v>2000</v>
      </c>
      <c r="G126" s="12">
        <f t="shared" si="91"/>
        <v>300</v>
      </c>
      <c r="H126" s="17">
        <f t="shared" si="91"/>
        <v>0</v>
      </c>
      <c r="I126" s="10">
        <f t="shared" si="91"/>
        <v>0</v>
      </c>
      <c r="J126" s="14">
        <f t="shared" si="91"/>
        <v>0</v>
      </c>
      <c r="K126" s="13">
        <f t="shared" si="91"/>
        <v>1700</v>
      </c>
      <c r="L126" s="192">
        <f>SUM(M126:Q126)</f>
        <v>0</v>
      </c>
      <c r="M126" s="32"/>
      <c r="N126" s="35"/>
      <c r="O126" s="35"/>
      <c r="P126" s="35"/>
      <c r="Q126" s="37"/>
      <c r="R126" s="192">
        <f t="shared" si="87"/>
        <v>0</v>
      </c>
      <c r="S126" s="32"/>
      <c r="T126" s="35"/>
      <c r="U126" s="35"/>
      <c r="V126" s="21"/>
      <c r="W126" s="36"/>
      <c r="X126" s="191">
        <f t="shared" si="88"/>
        <v>0</v>
      </c>
      <c r="Y126" s="32"/>
      <c r="Z126" s="21"/>
      <c r="AA126" s="21"/>
      <c r="AB126" s="35"/>
      <c r="AC126" s="37"/>
      <c r="AD126" s="38">
        <f t="shared" si="89"/>
        <v>1000</v>
      </c>
      <c r="AE126" s="32">
        <v>150</v>
      </c>
      <c r="AF126" s="35"/>
      <c r="AG126" s="21"/>
      <c r="AH126" s="35"/>
      <c r="AI126" s="36">
        <v>850</v>
      </c>
      <c r="AJ126" s="179">
        <f t="shared" si="90"/>
        <v>1000</v>
      </c>
      <c r="AK126" s="32">
        <v>150</v>
      </c>
      <c r="AL126" s="21"/>
      <c r="AM126" s="21"/>
      <c r="AN126" s="21"/>
      <c r="AO126" s="53">
        <v>850</v>
      </c>
      <c r="AP126" s="179">
        <f t="shared" si="80"/>
        <v>0</v>
      </c>
      <c r="AQ126" s="32"/>
      <c r="AR126" s="21"/>
      <c r="AS126" s="21"/>
      <c r="AT126" s="21"/>
      <c r="AU126" s="27"/>
      <c r="AV126" s="179">
        <f t="shared" si="81"/>
        <v>0</v>
      </c>
      <c r="AW126" s="32"/>
      <c r="AX126" s="21"/>
      <c r="AY126" s="21"/>
      <c r="AZ126" s="21"/>
      <c r="BA126" s="53"/>
      <c r="BB126" s="203"/>
      <c r="BC126" s="119"/>
    </row>
    <row r="127" spans="1:55" ht="30" customHeight="1" thickBot="1">
      <c r="A127" s="70"/>
      <c r="B127" s="70"/>
      <c r="C127" s="65">
        <v>4</v>
      </c>
      <c r="D127" s="431" t="s">
        <v>323</v>
      </c>
      <c r="E127" s="432"/>
      <c r="F127" s="170">
        <f t="shared" si="74"/>
        <v>28646.424</v>
      </c>
      <c r="G127" s="66">
        <f t="shared" si="75"/>
        <v>0</v>
      </c>
      <c r="H127" s="66">
        <f t="shared" si="76"/>
        <v>0</v>
      </c>
      <c r="I127" s="66">
        <f t="shared" si="77"/>
        <v>21485.567000000003</v>
      </c>
      <c r="J127" s="66">
        <f t="shared" si="78"/>
        <v>0</v>
      </c>
      <c r="K127" s="69">
        <f t="shared" si="79"/>
        <v>7160.857</v>
      </c>
      <c r="L127" s="170">
        <f t="shared" si="82"/>
        <v>4369</v>
      </c>
      <c r="M127" s="66">
        <f>SUM(M128:M131)</f>
        <v>0</v>
      </c>
      <c r="N127" s="66">
        <f>SUM(N128:N131)</f>
        <v>0</v>
      </c>
      <c r="O127" s="66">
        <f>SUM(O128:O131)</f>
        <v>3277</v>
      </c>
      <c r="P127" s="66">
        <f>SUM(P128:P131)</f>
        <v>0</v>
      </c>
      <c r="Q127" s="66">
        <f>SUM(Q128:Q131)</f>
        <v>1092</v>
      </c>
      <c r="R127" s="170">
        <f t="shared" si="87"/>
        <v>3561</v>
      </c>
      <c r="S127" s="66">
        <f>SUM(S128:S131)</f>
        <v>0</v>
      </c>
      <c r="T127" s="66">
        <f>SUM(T128:T131)</f>
        <v>0</v>
      </c>
      <c r="U127" s="66">
        <f>SUM(U128:U131)</f>
        <v>2670.5</v>
      </c>
      <c r="V127" s="66">
        <f>SUM(V128:V131)</f>
        <v>0</v>
      </c>
      <c r="W127" s="66">
        <f>SUM(W128:W131)</f>
        <v>890.5</v>
      </c>
      <c r="X127" s="170">
        <f t="shared" si="88"/>
        <v>4241.6</v>
      </c>
      <c r="Y127" s="66">
        <f>SUM(Y128:Y131)</f>
        <v>0</v>
      </c>
      <c r="Z127" s="66">
        <f>SUM(Z128:Z131)</f>
        <v>0</v>
      </c>
      <c r="AA127" s="66">
        <f>SUM(AA128:AA131)</f>
        <v>3181.45</v>
      </c>
      <c r="AB127" s="66">
        <f>SUM(AB128:AB131)</f>
        <v>0</v>
      </c>
      <c r="AC127" s="66">
        <f>SUM(AC128:AC131)</f>
        <v>1060.15</v>
      </c>
      <c r="AD127" s="170">
        <f t="shared" si="89"/>
        <v>3428.812</v>
      </c>
      <c r="AE127" s="66">
        <f>SUM(AE128:AE131)</f>
        <v>0</v>
      </c>
      <c r="AF127" s="66">
        <f>SUM(AF128:AF131)</f>
        <v>0</v>
      </c>
      <c r="AG127" s="66">
        <f>SUM(AG128:AG131)</f>
        <v>2571.859</v>
      </c>
      <c r="AH127" s="66">
        <f>SUM(AH128:AH131)</f>
        <v>0</v>
      </c>
      <c r="AI127" s="66">
        <f>SUM(AI128:AI131)</f>
        <v>856.953</v>
      </c>
      <c r="AJ127" s="170">
        <f t="shared" si="90"/>
        <v>4691.648</v>
      </c>
      <c r="AK127" s="66">
        <f>SUM(AK128:AK131)</f>
        <v>0</v>
      </c>
      <c r="AL127" s="66">
        <f>SUM(AL128:AL131)</f>
        <v>0</v>
      </c>
      <c r="AM127" s="66">
        <f>SUM(AM128:AM131)</f>
        <v>3518.736</v>
      </c>
      <c r="AN127" s="66">
        <f>SUM(AN128:AN131)</f>
        <v>0</v>
      </c>
      <c r="AO127" s="66">
        <f>SUM(AO128:AO131)</f>
        <v>1172.912</v>
      </c>
      <c r="AP127" s="170">
        <f t="shared" si="80"/>
        <v>5197.121</v>
      </c>
      <c r="AQ127" s="66">
        <f>SUM(AQ128:AQ131)</f>
        <v>0</v>
      </c>
      <c r="AR127" s="66">
        <f>SUM(AR128:AR131)</f>
        <v>0</v>
      </c>
      <c r="AS127" s="66">
        <f>SUM(AS128:AS131)</f>
        <v>3898.09</v>
      </c>
      <c r="AT127" s="66">
        <f>SUM(AT128:AT131)</f>
        <v>0</v>
      </c>
      <c r="AU127" s="66">
        <f>SUM(AU128:AU131)</f>
        <v>1299.031</v>
      </c>
      <c r="AV127" s="170">
        <f t="shared" si="81"/>
        <v>3157.2429999999995</v>
      </c>
      <c r="AW127" s="66">
        <f>SUM(AW128:AW131)</f>
        <v>0</v>
      </c>
      <c r="AX127" s="66">
        <f>SUM(AX128:AX131)</f>
        <v>0</v>
      </c>
      <c r="AY127" s="66">
        <f>SUM(AY128:AY131)</f>
        <v>2367.932</v>
      </c>
      <c r="AZ127" s="66">
        <f>SUM(AZ128:AZ131)</f>
        <v>0</v>
      </c>
      <c r="BA127" s="66">
        <f>SUM(BA128:BA131)</f>
        <v>789.3109999999999</v>
      </c>
      <c r="BB127" s="199">
        <v>0</v>
      </c>
      <c r="BC127" s="119"/>
    </row>
    <row r="128" spans="3:55" ht="60" outlineLevel="1">
      <c r="C128" s="63">
        <v>1</v>
      </c>
      <c r="D128" s="59" t="s">
        <v>12</v>
      </c>
      <c r="E128" s="265" t="s">
        <v>8</v>
      </c>
      <c r="F128" s="171">
        <f t="shared" si="74"/>
        <v>11151.424</v>
      </c>
      <c r="G128" s="12">
        <f t="shared" si="75"/>
        <v>0</v>
      </c>
      <c r="H128" s="17">
        <f t="shared" si="76"/>
        <v>0</v>
      </c>
      <c r="I128" s="10">
        <f t="shared" si="77"/>
        <v>8363.567</v>
      </c>
      <c r="J128" s="14">
        <f t="shared" si="78"/>
        <v>0</v>
      </c>
      <c r="K128" s="13">
        <f t="shared" si="79"/>
        <v>2787.8570000000004</v>
      </c>
      <c r="L128" s="192">
        <f t="shared" si="82"/>
        <v>1500</v>
      </c>
      <c r="M128" s="32">
        <v>0</v>
      </c>
      <c r="N128" s="35"/>
      <c r="O128" s="35">
        <v>1125</v>
      </c>
      <c r="P128" s="35"/>
      <c r="Q128" s="37">
        <v>375</v>
      </c>
      <c r="R128" s="192">
        <f t="shared" si="87"/>
        <v>1530</v>
      </c>
      <c r="S128" s="32">
        <v>0</v>
      </c>
      <c r="T128" s="35"/>
      <c r="U128" s="35">
        <v>1147.5</v>
      </c>
      <c r="V128" s="21"/>
      <c r="W128" s="36">
        <v>382.5</v>
      </c>
      <c r="X128" s="191">
        <f t="shared" si="88"/>
        <v>1560.6</v>
      </c>
      <c r="Y128" s="32">
        <v>0</v>
      </c>
      <c r="Z128" s="21"/>
      <c r="AA128" s="21">
        <v>1170.45</v>
      </c>
      <c r="AB128" s="35"/>
      <c r="AC128" s="37">
        <v>390.15</v>
      </c>
      <c r="AD128" s="38">
        <f t="shared" si="89"/>
        <v>1591.812</v>
      </c>
      <c r="AE128" s="32"/>
      <c r="AF128" s="35"/>
      <c r="AG128" s="21">
        <v>1193.859</v>
      </c>
      <c r="AH128" s="35"/>
      <c r="AI128" s="36">
        <v>397.953</v>
      </c>
      <c r="AJ128" s="179">
        <f t="shared" si="90"/>
        <v>1623.6480000000001</v>
      </c>
      <c r="AK128" s="32"/>
      <c r="AL128" s="21"/>
      <c r="AM128" s="21">
        <v>1217.736</v>
      </c>
      <c r="AN128" s="21"/>
      <c r="AO128" s="53">
        <v>405.912</v>
      </c>
      <c r="AP128" s="15">
        <f t="shared" si="80"/>
        <v>1656.1209999999999</v>
      </c>
      <c r="AQ128" s="32"/>
      <c r="AR128" s="21"/>
      <c r="AS128" s="21">
        <v>1242.09</v>
      </c>
      <c r="AT128" s="21"/>
      <c r="AU128" s="27">
        <v>414.031</v>
      </c>
      <c r="AV128" s="179">
        <f t="shared" si="81"/>
        <v>1689.243</v>
      </c>
      <c r="AW128" s="32"/>
      <c r="AX128" s="21"/>
      <c r="AY128" s="21">
        <v>1266.932</v>
      </c>
      <c r="AZ128" s="21"/>
      <c r="BA128" s="53">
        <v>422.311</v>
      </c>
      <c r="BB128" s="203"/>
      <c r="BC128" s="119"/>
    </row>
    <row r="129" spans="3:55" ht="60" outlineLevel="1">
      <c r="C129" s="63">
        <v>2</v>
      </c>
      <c r="D129" s="59" t="s">
        <v>13</v>
      </c>
      <c r="E129" s="265" t="s">
        <v>9</v>
      </c>
      <c r="F129" s="171">
        <f t="shared" si="74"/>
        <v>5195</v>
      </c>
      <c r="G129" s="12">
        <f t="shared" si="75"/>
        <v>0</v>
      </c>
      <c r="H129" s="17">
        <f t="shared" si="76"/>
        <v>0</v>
      </c>
      <c r="I129" s="10">
        <f t="shared" si="77"/>
        <v>3897</v>
      </c>
      <c r="J129" s="14">
        <f t="shared" si="78"/>
        <v>0</v>
      </c>
      <c r="K129" s="13">
        <f t="shared" si="79"/>
        <v>1298</v>
      </c>
      <c r="L129" s="192">
        <f t="shared" si="82"/>
        <v>1009</v>
      </c>
      <c r="M129" s="32">
        <v>0</v>
      </c>
      <c r="N129" s="35"/>
      <c r="O129" s="35">
        <v>757</v>
      </c>
      <c r="P129" s="35"/>
      <c r="Q129" s="37">
        <v>252</v>
      </c>
      <c r="R129" s="192">
        <f t="shared" si="87"/>
        <v>651</v>
      </c>
      <c r="S129" s="32">
        <v>0</v>
      </c>
      <c r="T129" s="35"/>
      <c r="U129" s="35">
        <v>488</v>
      </c>
      <c r="V129" s="21"/>
      <c r="W129" s="36">
        <v>163</v>
      </c>
      <c r="X129" s="191">
        <f t="shared" si="88"/>
        <v>1061</v>
      </c>
      <c r="Y129" s="32">
        <v>0</v>
      </c>
      <c r="Z129" s="21"/>
      <c r="AA129" s="21">
        <v>796</v>
      </c>
      <c r="AB129" s="35"/>
      <c r="AC129" s="37">
        <v>265</v>
      </c>
      <c r="AD129" s="38">
        <f t="shared" si="89"/>
        <v>457</v>
      </c>
      <c r="AE129" s="32"/>
      <c r="AF129" s="35"/>
      <c r="AG129" s="21">
        <v>343</v>
      </c>
      <c r="AH129" s="35"/>
      <c r="AI129" s="36">
        <v>114</v>
      </c>
      <c r="AJ129" s="179">
        <f t="shared" si="90"/>
        <v>728</v>
      </c>
      <c r="AK129" s="32"/>
      <c r="AL129" s="21"/>
      <c r="AM129" s="21">
        <v>546</v>
      </c>
      <c r="AN129" s="21"/>
      <c r="AO129" s="53">
        <v>182</v>
      </c>
      <c r="AP129" s="15">
        <f t="shared" si="80"/>
        <v>481</v>
      </c>
      <c r="AQ129" s="32"/>
      <c r="AR129" s="21"/>
      <c r="AS129" s="21">
        <v>361</v>
      </c>
      <c r="AT129" s="21"/>
      <c r="AU129" s="27">
        <v>120</v>
      </c>
      <c r="AV129" s="179">
        <f t="shared" si="81"/>
        <v>808</v>
      </c>
      <c r="AW129" s="32"/>
      <c r="AX129" s="21"/>
      <c r="AY129" s="21">
        <v>606</v>
      </c>
      <c r="AZ129" s="21"/>
      <c r="BA129" s="53">
        <v>202</v>
      </c>
      <c r="BB129" s="203"/>
      <c r="BC129" s="119"/>
    </row>
    <row r="130" spans="3:55" ht="105" outlineLevel="1">
      <c r="C130" s="63">
        <v>3</v>
      </c>
      <c r="D130" s="59" t="s">
        <v>14</v>
      </c>
      <c r="E130" s="265" t="s">
        <v>10</v>
      </c>
      <c r="F130" s="171">
        <f t="shared" si="74"/>
        <v>4620</v>
      </c>
      <c r="G130" s="12">
        <f t="shared" si="75"/>
        <v>0</v>
      </c>
      <c r="H130" s="17">
        <f t="shared" si="76"/>
        <v>0</v>
      </c>
      <c r="I130" s="10">
        <f t="shared" si="77"/>
        <v>3465</v>
      </c>
      <c r="J130" s="14">
        <f t="shared" si="78"/>
        <v>0</v>
      </c>
      <c r="K130" s="13">
        <f t="shared" si="79"/>
        <v>1155</v>
      </c>
      <c r="L130" s="192">
        <f t="shared" si="82"/>
        <v>660</v>
      </c>
      <c r="M130" s="32">
        <v>0</v>
      </c>
      <c r="N130" s="35"/>
      <c r="O130" s="35">
        <v>495</v>
      </c>
      <c r="P130" s="35"/>
      <c r="Q130" s="37">
        <v>165</v>
      </c>
      <c r="R130" s="192">
        <f t="shared" si="87"/>
        <v>660</v>
      </c>
      <c r="S130" s="32">
        <v>0</v>
      </c>
      <c r="T130" s="35"/>
      <c r="U130" s="35">
        <v>495</v>
      </c>
      <c r="V130" s="21"/>
      <c r="W130" s="36">
        <v>165</v>
      </c>
      <c r="X130" s="191">
        <f t="shared" si="88"/>
        <v>660</v>
      </c>
      <c r="Y130" s="32">
        <v>0</v>
      </c>
      <c r="Z130" s="21"/>
      <c r="AA130" s="21">
        <v>495</v>
      </c>
      <c r="AB130" s="35"/>
      <c r="AC130" s="37">
        <v>165</v>
      </c>
      <c r="AD130" s="38">
        <f t="shared" si="89"/>
        <v>660</v>
      </c>
      <c r="AE130" s="32"/>
      <c r="AF130" s="35"/>
      <c r="AG130" s="21">
        <v>495</v>
      </c>
      <c r="AH130" s="35"/>
      <c r="AI130" s="36">
        <v>165</v>
      </c>
      <c r="AJ130" s="179">
        <f t="shared" si="90"/>
        <v>660</v>
      </c>
      <c r="AK130" s="32"/>
      <c r="AL130" s="21"/>
      <c r="AM130" s="21">
        <v>495</v>
      </c>
      <c r="AN130" s="21"/>
      <c r="AO130" s="53">
        <v>165</v>
      </c>
      <c r="AP130" s="15">
        <f t="shared" si="80"/>
        <v>660</v>
      </c>
      <c r="AQ130" s="32"/>
      <c r="AR130" s="21"/>
      <c r="AS130" s="21">
        <v>495</v>
      </c>
      <c r="AT130" s="21"/>
      <c r="AU130" s="27">
        <v>165</v>
      </c>
      <c r="AV130" s="179">
        <f t="shared" si="81"/>
        <v>660</v>
      </c>
      <c r="AW130" s="32"/>
      <c r="AX130" s="21"/>
      <c r="AY130" s="21">
        <v>495</v>
      </c>
      <c r="AZ130" s="21"/>
      <c r="BA130" s="53">
        <v>165</v>
      </c>
      <c r="BB130" s="203"/>
      <c r="BC130" s="119"/>
    </row>
    <row r="131" spans="3:55" ht="45.75" outlineLevel="1" thickBot="1">
      <c r="C131" s="63">
        <v>4</v>
      </c>
      <c r="D131" s="59" t="s">
        <v>15</v>
      </c>
      <c r="E131" s="265" t="s">
        <v>11</v>
      </c>
      <c r="F131" s="171">
        <f t="shared" si="74"/>
        <v>7680</v>
      </c>
      <c r="G131" s="12">
        <f t="shared" si="75"/>
        <v>0</v>
      </c>
      <c r="H131" s="17">
        <f t="shared" si="76"/>
        <v>0</v>
      </c>
      <c r="I131" s="10">
        <f t="shared" si="77"/>
        <v>5760</v>
      </c>
      <c r="J131" s="14">
        <f t="shared" si="78"/>
        <v>0</v>
      </c>
      <c r="K131" s="13">
        <f t="shared" si="79"/>
        <v>1920</v>
      </c>
      <c r="L131" s="192">
        <f t="shared" si="82"/>
        <v>1200</v>
      </c>
      <c r="M131" s="32">
        <v>0</v>
      </c>
      <c r="N131" s="35"/>
      <c r="O131" s="35">
        <v>900</v>
      </c>
      <c r="P131" s="35"/>
      <c r="Q131" s="37">
        <v>300</v>
      </c>
      <c r="R131" s="192">
        <f t="shared" si="87"/>
        <v>720</v>
      </c>
      <c r="S131" s="32">
        <v>0</v>
      </c>
      <c r="T131" s="35"/>
      <c r="U131" s="35">
        <v>540</v>
      </c>
      <c r="V131" s="21"/>
      <c r="W131" s="36">
        <v>180</v>
      </c>
      <c r="X131" s="191">
        <f t="shared" si="88"/>
        <v>960</v>
      </c>
      <c r="Y131" s="32">
        <v>0</v>
      </c>
      <c r="Z131" s="21"/>
      <c r="AA131" s="21">
        <v>720</v>
      </c>
      <c r="AB131" s="35"/>
      <c r="AC131" s="37">
        <v>240</v>
      </c>
      <c r="AD131" s="38">
        <f t="shared" si="89"/>
        <v>720</v>
      </c>
      <c r="AE131" s="32"/>
      <c r="AF131" s="35"/>
      <c r="AG131" s="21">
        <v>540</v>
      </c>
      <c r="AH131" s="35"/>
      <c r="AI131" s="36">
        <v>180</v>
      </c>
      <c r="AJ131" s="179">
        <f t="shared" si="90"/>
        <v>1680</v>
      </c>
      <c r="AK131" s="32"/>
      <c r="AL131" s="21"/>
      <c r="AM131" s="21">
        <v>1260</v>
      </c>
      <c r="AN131" s="21"/>
      <c r="AO131" s="53">
        <v>420</v>
      </c>
      <c r="AP131" s="15">
        <f t="shared" si="80"/>
        <v>2400</v>
      </c>
      <c r="AQ131" s="32"/>
      <c r="AR131" s="21"/>
      <c r="AS131" s="21">
        <v>1800</v>
      </c>
      <c r="AT131" s="21"/>
      <c r="AU131" s="27">
        <v>600</v>
      </c>
      <c r="AV131" s="179">
        <f t="shared" si="81"/>
        <v>0</v>
      </c>
      <c r="AW131" s="32"/>
      <c r="AX131" s="21"/>
      <c r="AY131" s="21"/>
      <c r="AZ131" s="21"/>
      <c r="BA131" s="53"/>
      <c r="BB131" s="203"/>
      <c r="BC131" s="119"/>
    </row>
    <row r="132" spans="1:55" ht="30" customHeight="1" thickBot="1">
      <c r="A132" s="70">
        <v>1</v>
      </c>
      <c r="B132" s="70"/>
      <c r="C132" s="65">
        <v>5</v>
      </c>
      <c r="D132" s="431" t="s">
        <v>322</v>
      </c>
      <c r="E132" s="432"/>
      <c r="F132" s="170">
        <f t="shared" si="74"/>
        <v>453404.44299999997</v>
      </c>
      <c r="G132" s="66">
        <f t="shared" si="75"/>
        <v>200980.744</v>
      </c>
      <c r="H132" s="66">
        <f t="shared" si="76"/>
        <v>52739.922999999995</v>
      </c>
      <c r="I132" s="66">
        <f t="shared" si="77"/>
        <v>13651.947</v>
      </c>
      <c r="J132" s="66">
        <f t="shared" si="78"/>
        <v>25957.147</v>
      </c>
      <c r="K132" s="69">
        <f t="shared" si="79"/>
        <v>160074.682</v>
      </c>
      <c r="L132" s="170">
        <f t="shared" si="82"/>
        <v>38167.618</v>
      </c>
      <c r="M132" s="66">
        <f>SUM(M133:M141)</f>
        <v>15914.971</v>
      </c>
      <c r="N132" s="66">
        <f>SUM(N133:N141)</f>
        <v>25.5</v>
      </c>
      <c r="O132" s="66">
        <f>SUM(O133:O141)</f>
        <v>0</v>
      </c>
      <c r="P132" s="66">
        <f>SUM(P133:P141)</f>
        <v>22227.147</v>
      </c>
      <c r="Q132" s="67">
        <f>SUM(Q133:Q141)</f>
        <v>0</v>
      </c>
      <c r="R132" s="68">
        <f t="shared" si="87"/>
        <v>2690.175</v>
      </c>
      <c r="S132" s="66">
        <f>SUM(S133:S141)</f>
        <v>876.8539999999999</v>
      </c>
      <c r="T132" s="66">
        <f>SUM(T133:T141)</f>
        <v>11.121</v>
      </c>
      <c r="U132" s="66">
        <f>SUM(U133:U141)</f>
        <v>0</v>
      </c>
      <c r="V132" s="66">
        <f>SUM(V133:V141)</f>
        <v>1180</v>
      </c>
      <c r="W132" s="69">
        <f>SUM(W133:W141)</f>
        <v>622.2</v>
      </c>
      <c r="X132" s="170">
        <f t="shared" si="88"/>
        <v>14858.268</v>
      </c>
      <c r="Y132" s="66">
        <f>SUM(Y133:Y141)</f>
        <v>10858.923999999999</v>
      </c>
      <c r="Z132" s="66">
        <f>SUM(Z133:Z141)</f>
        <v>2193.844</v>
      </c>
      <c r="AA132" s="66">
        <f>SUM(AA133:AA141)</f>
        <v>0</v>
      </c>
      <c r="AB132" s="66">
        <f>SUM(AB133:AB141)</f>
        <v>0</v>
      </c>
      <c r="AC132" s="67">
        <f>SUM(AC133:AC141)</f>
        <v>1805.5</v>
      </c>
      <c r="AD132" s="68">
        <f t="shared" si="89"/>
        <v>195694.938</v>
      </c>
      <c r="AE132" s="66">
        <f>SUM(AE133:AE141)</f>
        <v>164263.322</v>
      </c>
      <c r="AF132" s="66">
        <f>SUM(AF133:AF141)</f>
        <v>11449.178</v>
      </c>
      <c r="AG132" s="66">
        <f>SUM(AG133:AG141)</f>
        <v>10396.21</v>
      </c>
      <c r="AH132" s="66">
        <f>SUM(AH133:AH141)</f>
        <v>1050</v>
      </c>
      <c r="AI132" s="69">
        <f>SUM(AI133:AI141)</f>
        <v>8536.228</v>
      </c>
      <c r="AJ132" s="170">
        <f t="shared" si="90"/>
        <v>153488.444</v>
      </c>
      <c r="AK132" s="66">
        <f>SUM(AK133:AK141)</f>
        <v>9016.672999999999</v>
      </c>
      <c r="AL132" s="66">
        <f>SUM(AL133:AL141)</f>
        <v>39060.28</v>
      </c>
      <c r="AM132" s="66">
        <f>SUM(AM133:AM141)</f>
        <v>3255.737</v>
      </c>
      <c r="AN132" s="66">
        <f>SUM(AN133:AN141)</f>
        <v>500</v>
      </c>
      <c r="AO132" s="67">
        <f>SUM(AO133:AO141)</f>
        <v>101655.754</v>
      </c>
      <c r="AP132" s="68">
        <f t="shared" si="80"/>
        <v>46480</v>
      </c>
      <c r="AQ132" s="66">
        <f>SUM(AQ133:AQ141)</f>
        <v>25</v>
      </c>
      <c r="AR132" s="66">
        <f>SUM(AR133:AR141)</f>
        <v>0</v>
      </c>
      <c r="AS132" s="66">
        <f>SUM(AS133:AS141)</f>
        <v>0</v>
      </c>
      <c r="AT132" s="66">
        <f>SUM(AT133:AT141)</f>
        <v>500</v>
      </c>
      <c r="AU132" s="69">
        <f>SUM(AU133:AU141)</f>
        <v>45955</v>
      </c>
      <c r="AV132" s="170">
        <f t="shared" si="81"/>
        <v>2025</v>
      </c>
      <c r="AW132" s="66">
        <f>SUM(AW133:AW141)</f>
        <v>25</v>
      </c>
      <c r="AX132" s="66">
        <f>SUM(AX133:AX141)</f>
        <v>0</v>
      </c>
      <c r="AY132" s="66">
        <f>SUM(AY133:AY141)</f>
        <v>0</v>
      </c>
      <c r="AZ132" s="66">
        <f>SUM(AZ133:AZ141)</f>
        <v>500</v>
      </c>
      <c r="BA132" s="67">
        <f>SUM(BA133:BA141)</f>
        <v>1500</v>
      </c>
      <c r="BB132" s="199">
        <v>0</v>
      </c>
      <c r="BC132" s="119"/>
    </row>
    <row r="133" spans="1:55" ht="30" outlineLevel="1">
      <c r="A133" s="31">
        <v>1</v>
      </c>
      <c r="C133" s="63">
        <v>1</v>
      </c>
      <c r="D133" s="59" t="s">
        <v>105</v>
      </c>
      <c r="E133" s="265" t="s">
        <v>307</v>
      </c>
      <c r="F133" s="171">
        <f t="shared" si="74"/>
        <v>311023.797</v>
      </c>
      <c r="G133" s="12">
        <f t="shared" si="75"/>
        <v>166023.797</v>
      </c>
      <c r="H133" s="17">
        <f t="shared" si="76"/>
        <v>0</v>
      </c>
      <c r="I133" s="10">
        <f t="shared" si="77"/>
        <v>0</v>
      </c>
      <c r="J133" s="14">
        <f t="shared" si="78"/>
        <v>0</v>
      </c>
      <c r="K133" s="13">
        <f t="shared" si="79"/>
        <v>145000</v>
      </c>
      <c r="L133" s="192">
        <f t="shared" si="82"/>
        <v>73.2</v>
      </c>
      <c r="M133" s="32">
        <v>73.2</v>
      </c>
      <c r="N133" s="35"/>
      <c r="O133" s="35"/>
      <c r="P133" s="35"/>
      <c r="Q133" s="37"/>
      <c r="R133" s="192">
        <f t="shared" si="87"/>
        <v>607.457</v>
      </c>
      <c r="S133" s="32">
        <v>607.457</v>
      </c>
      <c r="T133" s="35"/>
      <c r="U133" s="35"/>
      <c r="V133" s="21"/>
      <c r="W133" s="36"/>
      <c r="X133" s="191">
        <f t="shared" si="88"/>
        <v>7718.14</v>
      </c>
      <c r="Y133" s="32">
        <v>6343.14</v>
      </c>
      <c r="Z133" s="21"/>
      <c r="AA133" s="21"/>
      <c r="AB133" s="35"/>
      <c r="AC133" s="37">
        <v>1375</v>
      </c>
      <c r="AD133" s="38">
        <f t="shared" si="89"/>
        <v>159000</v>
      </c>
      <c r="AE133" s="32">
        <v>159000</v>
      </c>
      <c r="AF133" s="35"/>
      <c r="AG133" s="21"/>
      <c r="AH133" s="35"/>
      <c r="AI133" s="36">
        <v>0</v>
      </c>
      <c r="AJ133" s="179">
        <f t="shared" si="90"/>
        <v>99170</v>
      </c>
      <c r="AK133" s="32"/>
      <c r="AL133" s="21"/>
      <c r="AM133" s="21"/>
      <c r="AN133" s="21"/>
      <c r="AO133" s="53">
        <v>99170</v>
      </c>
      <c r="AP133" s="15">
        <f t="shared" si="80"/>
        <v>44455</v>
      </c>
      <c r="AQ133" s="32"/>
      <c r="AR133" s="21"/>
      <c r="AS133" s="21"/>
      <c r="AT133" s="21"/>
      <c r="AU133" s="27">
        <v>44455</v>
      </c>
      <c r="AV133" s="179">
        <f t="shared" si="81"/>
        <v>0</v>
      </c>
      <c r="AW133" s="32"/>
      <c r="AX133" s="21"/>
      <c r="AY133" s="21"/>
      <c r="AZ133" s="21"/>
      <c r="BA133" s="53"/>
      <c r="BB133" s="203"/>
      <c r="BC133" s="119"/>
    </row>
    <row r="134" spans="1:55" ht="60" outlineLevel="1">
      <c r="A134" s="31">
        <v>1</v>
      </c>
      <c r="C134" s="63">
        <v>2</v>
      </c>
      <c r="D134" s="59" t="s">
        <v>407</v>
      </c>
      <c r="E134" s="265" t="s">
        <v>337</v>
      </c>
      <c r="F134" s="171">
        <f t="shared" si="74"/>
        <v>64492.126000000004</v>
      </c>
      <c r="G134" s="12">
        <f t="shared" si="75"/>
        <v>11752.203</v>
      </c>
      <c r="H134" s="17">
        <f t="shared" si="76"/>
        <v>52739.922999999995</v>
      </c>
      <c r="I134" s="10">
        <f t="shared" si="77"/>
        <v>0</v>
      </c>
      <c r="J134" s="14">
        <f t="shared" si="78"/>
        <v>0</v>
      </c>
      <c r="K134" s="13">
        <f t="shared" si="79"/>
        <v>0</v>
      </c>
      <c r="L134" s="192">
        <f t="shared" si="82"/>
        <v>30</v>
      </c>
      <c r="M134" s="32">
        <v>4.5</v>
      </c>
      <c r="N134" s="35">
        <v>25.5</v>
      </c>
      <c r="O134" s="35"/>
      <c r="P134" s="35"/>
      <c r="Q134" s="37"/>
      <c r="R134" s="192">
        <f t="shared" si="87"/>
        <v>14.774000000000001</v>
      </c>
      <c r="S134" s="32">
        <v>3.653</v>
      </c>
      <c r="T134" s="35">
        <v>11.121</v>
      </c>
      <c r="U134" s="35"/>
      <c r="V134" s="21"/>
      <c r="W134" s="36"/>
      <c r="X134" s="191">
        <f t="shared" si="88"/>
        <v>2684.628</v>
      </c>
      <c r="Y134" s="32">
        <v>490.784</v>
      </c>
      <c r="Z134" s="21">
        <v>2193.844</v>
      </c>
      <c r="AA134" s="21"/>
      <c r="AB134" s="35"/>
      <c r="AC134" s="37"/>
      <c r="AD134" s="38">
        <f t="shared" si="89"/>
        <v>14000</v>
      </c>
      <c r="AE134" s="32">
        <v>2550.822</v>
      </c>
      <c r="AF134" s="35">
        <v>11449.178</v>
      </c>
      <c r="AG134" s="21"/>
      <c r="AH134" s="35"/>
      <c r="AI134" s="36"/>
      <c r="AJ134" s="179">
        <f t="shared" si="90"/>
        <v>47762.724</v>
      </c>
      <c r="AK134" s="32">
        <v>8702.444</v>
      </c>
      <c r="AL134" s="21">
        <v>39060.28</v>
      </c>
      <c r="AM134" s="21"/>
      <c r="AN134" s="21"/>
      <c r="AO134" s="53"/>
      <c r="AP134" s="15">
        <f t="shared" si="80"/>
        <v>0</v>
      </c>
      <c r="AQ134" s="32"/>
      <c r="AR134" s="21"/>
      <c r="AS134" s="21"/>
      <c r="AT134" s="21"/>
      <c r="AU134" s="27"/>
      <c r="AV134" s="179">
        <f t="shared" si="81"/>
        <v>0</v>
      </c>
      <c r="AW134" s="32"/>
      <c r="AX134" s="21"/>
      <c r="AY134" s="21"/>
      <c r="AZ134" s="21"/>
      <c r="BA134" s="53"/>
      <c r="BB134" s="203"/>
      <c r="BC134" s="119"/>
    </row>
    <row r="135" spans="1:55" ht="45" outlineLevel="1">
      <c r="A135" s="31">
        <v>1</v>
      </c>
      <c r="C135" s="63">
        <v>3</v>
      </c>
      <c r="D135" s="59" t="s">
        <v>230</v>
      </c>
      <c r="E135" s="265" t="s">
        <v>337</v>
      </c>
      <c r="F135" s="171">
        <f t="shared" si="74"/>
        <v>22227.147</v>
      </c>
      <c r="G135" s="12">
        <f t="shared" si="75"/>
        <v>0</v>
      </c>
      <c r="H135" s="17">
        <f t="shared" si="76"/>
        <v>0</v>
      </c>
      <c r="I135" s="10">
        <f t="shared" si="77"/>
        <v>0</v>
      </c>
      <c r="J135" s="14">
        <f t="shared" si="78"/>
        <v>22227.147</v>
      </c>
      <c r="K135" s="13">
        <f t="shared" si="79"/>
        <v>0</v>
      </c>
      <c r="L135" s="192">
        <f t="shared" si="82"/>
        <v>22227.147</v>
      </c>
      <c r="M135" s="32"/>
      <c r="N135" s="35"/>
      <c r="O135" s="35"/>
      <c r="P135" s="35">
        <v>22227.147</v>
      </c>
      <c r="Q135" s="37"/>
      <c r="R135" s="192">
        <f t="shared" si="87"/>
        <v>0</v>
      </c>
      <c r="S135" s="32"/>
      <c r="T135" s="35"/>
      <c r="U135" s="35"/>
      <c r="V135" s="21"/>
      <c r="W135" s="36"/>
      <c r="X135" s="191">
        <f t="shared" si="88"/>
        <v>0</v>
      </c>
      <c r="Y135" s="32"/>
      <c r="Z135" s="21"/>
      <c r="AA135" s="21"/>
      <c r="AB135" s="35"/>
      <c r="AC135" s="37"/>
      <c r="AD135" s="38">
        <f t="shared" si="89"/>
        <v>0</v>
      </c>
      <c r="AE135" s="32"/>
      <c r="AF135" s="35"/>
      <c r="AG135" s="21"/>
      <c r="AH135" s="35"/>
      <c r="AI135" s="36"/>
      <c r="AJ135" s="179">
        <f t="shared" si="90"/>
        <v>0</v>
      </c>
      <c r="AK135" s="32"/>
      <c r="AL135" s="21"/>
      <c r="AM135" s="21"/>
      <c r="AN135" s="21"/>
      <c r="AO135" s="53"/>
      <c r="AP135" s="15">
        <f t="shared" si="80"/>
        <v>0</v>
      </c>
      <c r="AQ135" s="32"/>
      <c r="AR135" s="21"/>
      <c r="AS135" s="21"/>
      <c r="AT135" s="21"/>
      <c r="AU135" s="27"/>
      <c r="AV135" s="179">
        <f t="shared" si="81"/>
        <v>0</v>
      </c>
      <c r="AW135" s="32"/>
      <c r="AX135" s="21"/>
      <c r="AY135" s="21"/>
      <c r="AZ135" s="21"/>
      <c r="BA135" s="53"/>
      <c r="BB135" s="203"/>
      <c r="BC135" s="119"/>
    </row>
    <row r="136" spans="1:55" ht="75" outlineLevel="1">
      <c r="A136" s="31">
        <v>1</v>
      </c>
      <c r="C136" s="63">
        <v>4</v>
      </c>
      <c r="D136" s="59" t="s">
        <v>129</v>
      </c>
      <c r="E136" s="265" t="s">
        <v>337</v>
      </c>
      <c r="F136" s="171">
        <f t="shared" si="74"/>
        <v>16789.131</v>
      </c>
      <c r="G136" s="12">
        <f t="shared" si="75"/>
        <v>15609.131</v>
      </c>
      <c r="H136" s="17">
        <f t="shared" si="76"/>
        <v>0</v>
      </c>
      <c r="I136" s="10">
        <f t="shared" si="77"/>
        <v>0</v>
      </c>
      <c r="J136" s="14">
        <f t="shared" si="78"/>
        <v>1180</v>
      </c>
      <c r="K136" s="13">
        <f t="shared" si="79"/>
        <v>0</v>
      </c>
      <c r="L136" s="192">
        <f t="shared" si="82"/>
        <v>15609.131</v>
      </c>
      <c r="M136" s="32">
        <v>15609.131</v>
      </c>
      <c r="N136" s="35"/>
      <c r="O136" s="35"/>
      <c r="P136" s="35"/>
      <c r="Q136" s="37"/>
      <c r="R136" s="192">
        <f t="shared" si="87"/>
        <v>1180</v>
      </c>
      <c r="S136" s="32"/>
      <c r="T136" s="35"/>
      <c r="U136" s="35"/>
      <c r="V136" s="21">
        <v>1180</v>
      </c>
      <c r="W136" s="36"/>
      <c r="X136" s="191">
        <f t="shared" si="88"/>
        <v>0</v>
      </c>
      <c r="Y136" s="32"/>
      <c r="Z136" s="21"/>
      <c r="AA136" s="21"/>
      <c r="AB136" s="35"/>
      <c r="AC136" s="37"/>
      <c r="AD136" s="38">
        <f t="shared" si="89"/>
        <v>0</v>
      </c>
      <c r="AE136" s="32"/>
      <c r="AF136" s="35"/>
      <c r="AG136" s="21"/>
      <c r="AH136" s="35"/>
      <c r="AI136" s="36"/>
      <c r="AJ136" s="179">
        <f t="shared" si="90"/>
        <v>0</v>
      </c>
      <c r="AK136" s="32"/>
      <c r="AL136" s="21"/>
      <c r="AM136" s="21"/>
      <c r="AN136" s="21"/>
      <c r="AO136" s="53"/>
      <c r="AP136" s="15">
        <f t="shared" si="80"/>
        <v>0</v>
      </c>
      <c r="AQ136" s="32"/>
      <c r="AR136" s="21"/>
      <c r="AS136" s="21"/>
      <c r="AT136" s="21"/>
      <c r="AU136" s="27"/>
      <c r="AV136" s="179">
        <f t="shared" si="81"/>
        <v>0</v>
      </c>
      <c r="AW136" s="32"/>
      <c r="AX136" s="21"/>
      <c r="AY136" s="21"/>
      <c r="AZ136" s="21"/>
      <c r="BA136" s="53"/>
      <c r="BB136" s="203"/>
      <c r="BC136" s="119"/>
    </row>
    <row r="137" spans="1:55" ht="75" outlineLevel="1">
      <c r="A137" s="31">
        <v>0</v>
      </c>
      <c r="C137" s="63">
        <v>5</v>
      </c>
      <c r="D137" s="59" t="s">
        <v>30</v>
      </c>
      <c r="E137" s="265" t="s">
        <v>252</v>
      </c>
      <c r="F137" s="171">
        <f t="shared" si="74"/>
        <v>10584.896</v>
      </c>
      <c r="G137" s="12">
        <f t="shared" si="75"/>
        <v>1151.9089999999999</v>
      </c>
      <c r="H137" s="17">
        <f t="shared" si="76"/>
        <v>0</v>
      </c>
      <c r="I137" s="10">
        <f t="shared" si="77"/>
        <v>8857.033</v>
      </c>
      <c r="J137" s="14">
        <f t="shared" si="78"/>
        <v>0</v>
      </c>
      <c r="K137" s="13">
        <f t="shared" si="79"/>
        <v>575.954</v>
      </c>
      <c r="L137" s="192">
        <f t="shared" si="82"/>
        <v>228.14</v>
      </c>
      <c r="M137" s="32">
        <v>228.14</v>
      </c>
      <c r="N137" s="35"/>
      <c r="O137" s="35"/>
      <c r="P137" s="35"/>
      <c r="Q137" s="37"/>
      <c r="R137" s="192">
        <f t="shared" si="87"/>
        <v>222.04</v>
      </c>
      <c r="S137" s="32">
        <v>222.04</v>
      </c>
      <c r="T137" s="35"/>
      <c r="U137" s="35"/>
      <c r="V137" s="21"/>
      <c r="W137" s="36"/>
      <c r="X137" s="191">
        <f t="shared" si="88"/>
        <v>3.5</v>
      </c>
      <c r="Y137" s="32">
        <v>0</v>
      </c>
      <c r="Z137" s="21"/>
      <c r="AA137" s="21">
        <v>0</v>
      </c>
      <c r="AB137" s="35"/>
      <c r="AC137" s="37">
        <v>3.5</v>
      </c>
      <c r="AD137" s="38">
        <f t="shared" si="89"/>
        <v>6251.296</v>
      </c>
      <c r="AE137" s="32">
        <v>412.5</v>
      </c>
      <c r="AF137" s="35"/>
      <c r="AG137" s="21">
        <v>5601.296</v>
      </c>
      <c r="AH137" s="35"/>
      <c r="AI137" s="36">
        <v>237.5</v>
      </c>
      <c r="AJ137" s="179">
        <f t="shared" si="90"/>
        <v>3879.92</v>
      </c>
      <c r="AK137" s="32">
        <v>289.229</v>
      </c>
      <c r="AL137" s="21"/>
      <c r="AM137" s="21">
        <v>3255.737</v>
      </c>
      <c r="AN137" s="21"/>
      <c r="AO137" s="53">
        <v>334.954</v>
      </c>
      <c r="AP137" s="15">
        <f t="shared" si="80"/>
        <v>0</v>
      </c>
      <c r="AQ137" s="32"/>
      <c r="AR137" s="21"/>
      <c r="AS137" s="21"/>
      <c r="AT137" s="21"/>
      <c r="AU137" s="27"/>
      <c r="AV137" s="179">
        <f t="shared" si="81"/>
        <v>0</v>
      </c>
      <c r="AW137" s="32"/>
      <c r="AX137" s="21"/>
      <c r="AY137" s="21"/>
      <c r="AZ137" s="21"/>
      <c r="BA137" s="53"/>
      <c r="BB137" s="203"/>
      <c r="BC137" s="119"/>
    </row>
    <row r="138" spans="1:55" ht="45" outlineLevel="1">
      <c r="A138" s="31">
        <v>1</v>
      </c>
      <c r="C138" s="63">
        <v>6</v>
      </c>
      <c r="D138" s="59" t="s">
        <v>240</v>
      </c>
      <c r="E138" s="265" t="s">
        <v>337</v>
      </c>
      <c r="F138" s="171">
        <f t="shared" si="74"/>
        <v>6293.704</v>
      </c>
      <c r="G138" s="12">
        <f t="shared" si="75"/>
        <v>6293.704</v>
      </c>
      <c r="H138" s="17">
        <f t="shared" si="76"/>
        <v>0</v>
      </c>
      <c r="I138" s="10">
        <f t="shared" si="77"/>
        <v>0</v>
      </c>
      <c r="J138" s="14">
        <f t="shared" si="78"/>
        <v>0</v>
      </c>
      <c r="K138" s="13">
        <f t="shared" si="79"/>
        <v>0</v>
      </c>
      <c r="L138" s="192">
        <f t="shared" si="82"/>
        <v>0</v>
      </c>
      <c r="M138" s="32"/>
      <c r="N138" s="35"/>
      <c r="O138" s="35"/>
      <c r="P138" s="35"/>
      <c r="Q138" s="37"/>
      <c r="R138" s="192">
        <f t="shared" si="87"/>
        <v>43.704</v>
      </c>
      <c r="S138" s="32">
        <v>43.704</v>
      </c>
      <c r="T138" s="35"/>
      <c r="U138" s="35"/>
      <c r="V138" s="21"/>
      <c r="W138" s="36"/>
      <c r="X138" s="191">
        <f t="shared" si="88"/>
        <v>4000</v>
      </c>
      <c r="Y138" s="32">
        <v>4000</v>
      </c>
      <c r="Z138" s="21"/>
      <c r="AA138" s="21"/>
      <c r="AB138" s="35"/>
      <c r="AC138" s="37"/>
      <c r="AD138" s="38">
        <f t="shared" si="89"/>
        <v>2250</v>
      </c>
      <c r="AE138" s="32">
        <v>2250</v>
      </c>
      <c r="AF138" s="35"/>
      <c r="AG138" s="21"/>
      <c r="AH138" s="35"/>
      <c r="AI138" s="36"/>
      <c r="AJ138" s="179">
        <f t="shared" si="90"/>
        <v>0</v>
      </c>
      <c r="AK138" s="32"/>
      <c r="AL138" s="21"/>
      <c r="AM138" s="21"/>
      <c r="AN138" s="21"/>
      <c r="AO138" s="53"/>
      <c r="AP138" s="15">
        <f t="shared" si="80"/>
        <v>0</v>
      </c>
      <c r="AQ138" s="32"/>
      <c r="AR138" s="21"/>
      <c r="AS138" s="21"/>
      <c r="AT138" s="21"/>
      <c r="AU138" s="27"/>
      <c r="AV138" s="179">
        <f t="shared" si="81"/>
        <v>0</v>
      </c>
      <c r="AW138" s="32"/>
      <c r="AX138" s="21"/>
      <c r="AY138" s="21"/>
      <c r="AZ138" s="21"/>
      <c r="BA138" s="53"/>
      <c r="BB138" s="203"/>
      <c r="BC138" s="119"/>
    </row>
    <row r="139" spans="1:55" ht="60" outlineLevel="1">
      <c r="A139" s="31">
        <v>1</v>
      </c>
      <c r="C139" s="63">
        <v>7</v>
      </c>
      <c r="D139" s="59" t="s">
        <v>365</v>
      </c>
      <c r="E139" s="265" t="s">
        <v>253</v>
      </c>
      <c r="F139" s="171">
        <f t="shared" si="74"/>
        <v>6000</v>
      </c>
      <c r="G139" s="12">
        <f t="shared" si="75"/>
        <v>0</v>
      </c>
      <c r="H139" s="17">
        <f t="shared" si="76"/>
        <v>0</v>
      </c>
      <c r="I139" s="10">
        <f t="shared" si="77"/>
        <v>0</v>
      </c>
      <c r="J139" s="14">
        <f t="shared" si="78"/>
        <v>0</v>
      </c>
      <c r="K139" s="13">
        <f t="shared" si="79"/>
        <v>6000</v>
      </c>
      <c r="L139" s="192">
        <f t="shared" si="82"/>
        <v>0</v>
      </c>
      <c r="M139" s="32"/>
      <c r="N139" s="35"/>
      <c r="O139" s="35"/>
      <c r="P139" s="35"/>
      <c r="Q139" s="37"/>
      <c r="R139" s="192">
        <f t="shared" si="87"/>
        <v>0</v>
      </c>
      <c r="S139" s="32"/>
      <c r="T139" s="35"/>
      <c r="U139" s="35"/>
      <c r="V139" s="21"/>
      <c r="W139" s="36"/>
      <c r="X139" s="191">
        <f t="shared" si="88"/>
        <v>400</v>
      </c>
      <c r="Y139" s="32"/>
      <c r="Z139" s="21"/>
      <c r="AA139" s="21"/>
      <c r="AB139" s="35"/>
      <c r="AC139" s="37">
        <v>400</v>
      </c>
      <c r="AD139" s="38">
        <v>5600</v>
      </c>
      <c r="AE139" s="32"/>
      <c r="AF139" s="35"/>
      <c r="AG139" s="21"/>
      <c r="AH139" s="35"/>
      <c r="AI139" s="36">
        <v>5600</v>
      </c>
      <c r="AJ139" s="179">
        <v>0</v>
      </c>
      <c r="AK139" s="32"/>
      <c r="AL139" s="21"/>
      <c r="AM139" s="21"/>
      <c r="AN139" s="21"/>
      <c r="AO139" s="53"/>
      <c r="AP139" s="15">
        <v>0</v>
      </c>
      <c r="AQ139" s="32"/>
      <c r="AR139" s="21"/>
      <c r="AS139" s="21"/>
      <c r="AT139" s="21"/>
      <c r="AU139" s="27"/>
      <c r="AV139" s="179">
        <v>0</v>
      </c>
      <c r="AW139" s="32"/>
      <c r="AX139" s="21"/>
      <c r="AY139" s="21"/>
      <c r="AZ139" s="21"/>
      <c r="BA139" s="53"/>
      <c r="BB139" s="203"/>
      <c r="BC139" s="119"/>
    </row>
    <row r="140" spans="1:55" ht="75" outlineLevel="1">
      <c r="A140" s="31">
        <v>1</v>
      </c>
      <c r="C140" s="63">
        <v>8</v>
      </c>
      <c r="D140" s="59" t="s">
        <v>399</v>
      </c>
      <c r="E140" s="265" t="s">
        <v>252</v>
      </c>
      <c r="F140" s="171">
        <f t="shared" si="74"/>
        <v>10000</v>
      </c>
      <c r="G140" s="12">
        <f t="shared" si="75"/>
        <v>150</v>
      </c>
      <c r="H140" s="17">
        <f t="shared" si="76"/>
        <v>0</v>
      </c>
      <c r="I140" s="10">
        <f t="shared" si="77"/>
        <v>0</v>
      </c>
      <c r="J140" s="14">
        <f t="shared" si="78"/>
        <v>2550</v>
      </c>
      <c r="K140" s="13">
        <f t="shared" si="79"/>
        <v>7300</v>
      </c>
      <c r="L140" s="192">
        <f t="shared" si="82"/>
        <v>0</v>
      </c>
      <c r="M140" s="32">
        <v>0</v>
      </c>
      <c r="N140" s="35"/>
      <c r="O140" s="35"/>
      <c r="P140" s="35"/>
      <c r="Q140" s="37"/>
      <c r="R140" s="192">
        <f t="shared" si="87"/>
        <v>622.2</v>
      </c>
      <c r="S140" s="32">
        <v>0</v>
      </c>
      <c r="T140" s="35"/>
      <c r="U140" s="35"/>
      <c r="V140" s="21"/>
      <c r="W140" s="36">
        <v>622.2</v>
      </c>
      <c r="X140" s="191">
        <f t="shared" si="88"/>
        <v>52</v>
      </c>
      <c r="Y140" s="32">
        <v>25</v>
      </c>
      <c r="Z140" s="21"/>
      <c r="AA140" s="21"/>
      <c r="AB140" s="35">
        <v>0</v>
      </c>
      <c r="AC140" s="37">
        <v>27</v>
      </c>
      <c r="AD140" s="38">
        <v>2600</v>
      </c>
      <c r="AE140" s="32">
        <v>50</v>
      </c>
      <c r="AF140" s="35"/>
      <c r="AG140" s="21"/>
      <c r="AH140" s="35">
        <v>1050</v>
      </c>
      <c r="AI140" s="36">
        <v>1500</v>
      </c>
      <c r="AJ140" s="179">
        <v>2675.8</v>
      </c>
      <c r="AK140" s="32">
        <v>25</v>
      </c>
      <c r="AL140" s="21"/>
      <c r="AM140" s="21"/>
      <c r="AN140" s="21">
        <v>500</v>
      </c>
      <c r="AO140" s="53">
        <v>2150.8</v>
      </c>
      <c r="AP140" s="15">
        <v>2025</v>
      </c>
      <c r="AQ140" s="32">
        <v>25</v>
      </c>
      <c r="AR140" s="21"/>
      <c r="AS140" s="21"/>
      <c r="AT140" s="21">
        <v>500</v>
      </c>
      <c r="AU140" s="27">
        <v>1500</v>
      </c>
      <c r="AV140" s="179">
        <v>2025</v>
      </c>
      <c r="AW140" s="32">
        <v>25</v>
      </c>
      <c r="AX140" s="21"/>
      <c r="AY140" s="21"/>
      <c r="AZ140" s="21">
        <v>500</v>
      </c>
      <c r="BA140" s="53">
        <v>1500</v>
      </c>
      <c r="BB140" s="203"/>
      <c r="BC140" s="119"/>
    </row>
    <row r="141" spans="1:55" ht="91.5" customHeight="1" outlineLevel="1" thickBot="1">
      <c r="A141" s="31">
        <v>1</v>
      </c>
      <c r="C141" s="63">
        <v>9</v>
      </c>
      <c r="D141" s="59" t="s">
        <v>398</v>
      </c>
      <c r="E141" s="265" t="s">
        <v>271</v>
      </c>
      <c r="F141" s="171">
        <f t="shared" si="74"/>
        <v>5993.642</v>
      </c>
      <c r="G141" s="12">
        <f>M141+S141+Y141+AE141+AK141+AQ141+AW141</f>
        <v>0</v>
      </c>
      <c r="H141" s="17">
        <f>N141+T141+Z141+AF141+AL141+AR141+AX141</f>
        <v>0</v>
      </c>
      <c r="I141" s="10">
        <f>O141+U141+AA141+AG141+AM141+AS141+AY141</f>
        <v>4794.914</v>
      </c>
      <c r="J141" s="14">
        <f>P141+V141+AB141+AH141+AN141+AT141+AZ141</f>
        <v>0</v>
      </c>
      <c r="K141" s="13">
        <f>Q141+W141+AC141+AI141+AO141+AU141+BA141</f>
        <v>1198.728</v>
      </c>
      <c r="L141" s="192">
        <f t="shared" si="82"/>
        <v>0</v>
      </c>
      <c r="M141" s="32"/>
      <c r="N141" s="35"/>
      <c r="O141" s="35"/>
      <c r="P141" s="35"/>
      <c r="Q141" s="37"/>
      <c r="R141" s="192">
        <f t="shared" si="87"/>
        <v>0</v>
      </c>
      <c r="S141" s="32"/>
      <c r="T141" s="35"/>
      <c r="U141" s="35"/>
      <c r="V141" s="21"/>
      <c r="W141" s="36"/>
      <c r="X141" s="191">
        <f t="shared" si="88"/>
        <v>0</v>
      </c>
      <c r="Y141" s="32"/>
      <c r="Z141" s="21"/>
      <c r="AA141" s="21"/>
      <c r="AB141" s="35"/>
      <c r="AC141" s="37"/>
      <c r="AD141" s="38">
        <v>5993.642</v>
      </c>
      <c r="AE141" s="32"/>
      <c r="AF141" s="35"/>
      <c r="AG141" s="21">
        <v>4794.914</v>
      </c>
      <c r="AH141" s="35"/>
      <c r="AI141" s="36">
        <v>1198.728</v>
      </c>
      <c r="AJ141" s="179">
        <v>0</v>
      </c>
      <c r="AK141" s="32"/>
      <c r="AL141" s="21"/>
      <c r="AM141" s="21"/>
      <c r="AN141" s="21"/>
      <c r="AO141" s="53"/>
      <c r="AP141" s="15">
        <v>0</v>
      </c>
      <c r="AQ141" s="32"/>
      <c r="AR141" s="21"/>
      <c r="AS141" s="21"/>
      <c r="AT141" s="21"/>
      <c r="AU141" s="27"/>
      <c r="AV141" s="179">
        <v>0</v>
      </c>
      <c r="AW141" s="32"/>
      <c r="AX141" s="21"/>
      <c r="AY141" s="21"/>
      <c r="AZ141" s="21"/>
      <c r="BA141" s="53"/>
      <c r="BB141" s="203"/>
      <c r="BC141" s="119"/>
    </row>
    <row r="142" spans="1:55" ht="30" customHeight="1" thickBot="1">
      <c r="A142" s="70">
        <v>2</v>
      </c>
      <c r="B142" s="70"/>
      <c r="C142" s="65">
        <v>6</v>
      </c>
      <c r="D142" s="431" t="s">
        <v>304</v>
      </c>
      <c r="E142" s="432"/>
      <c r="F142" s="173">
        <f t="shared" si="74"/>
        <v>52087.691</v>
      </c>
      <c r="G142" s="174">
        <f t="shared" si="75"/>
        <v>6256.438</v>
      </c>
      <c r="H142" s="174">
        <f t="shared" si="76"/>
        <v>15964.098999999998</v>
      </c>
      <c r="I142" s="174">
        <f t="shared" si="77"/>
        <v>7662.455</v>
      </c>
      <c r="J142" s="174">
        <f t="shared" si="78"/>
        <v>497.5</v>
      </c>
      <c r="K142" s="183">
        <f t="shared" si="79"/>
        <v>21707.199</v>
      </c>
      <c r="L142" s="170">
        <f t="shared" si="82"/>
        <v>5689.861</v>
      </c>
      <c r="M142" s="71">
        <f>SUM(M143:M148)</f>
        <v>895</v>
      </c>
      <c r="N142" s="71">
        <f>SUM(N143:N148)</f>
        <v>0</v>
      </c>
      <c r="O142" s="71">
        <f>SUM(O143:O148)</f>
        <v>0</v>
      </c>
      <c r="P142" s="71">
        <f>SUM(P143:P148)</f>
        <v>0</v>
      </c>
      <c r="Q142" s="67">
        <f>SUM(Q143:Q148)</f>
        <v>4794.861</v>
      </c>
      <c r="R142" s="68">
        <f t="shared" si="87"/>
        <v>5585.616</v>
      </c>
      <c r="S142" s="71">
        <f>SUM(S143:S148)</f>
        <v>1312</v>
      </c>
      <c r="T142" s="71">
        <f>SUM(T143:T148)</f>
        <v>0</v>
      </c>
      <c r="U142" s="71">
        <f>SUM(U143:U148)</f>
        <v>0</v>
      </c>
      <c r="V142" s="71">
        <f>SUM(V143:V148)</f>
        <v>497.5</v>
      </c>
      <c r="W142" s="69">
        <f>SUM(W143:W148)</f>
        <v>3776.116</v>
      </c>
      <c r="X142" s="170">
        <f>SUM(Y142:AC142)</f>
        <v>9962.625</v>
      </c>
      <c r="Y142" s="71">
        <f>SUM(Y143:Y148)</f>
        <v>1000</v>
      </c>
      <c r="Z142" s="71">
        <f>SUM(Z143:Z148)</f>
        <v>988.4169999999999</v>
      </c>
      <c r="AA142" s="71">
        <f>SUM(AA143:AA148)</f>
        <v>7662.455</v>
      </c>
      <c r="AB142" s="71">
        <f>SUM(AB143:AB148)</f>
        <v>0</v>
      </c>
      <c r="AC142" s="67">
        <f>SUM(AC143:AC148)</f>
        <v>311.753</v>
      </c>
      <c r="AD142" s="68">
        <f t="shared" si="89"/>
        <v>20591.775</v>
      </c>
      <c r="AE142" s="71">
        <f>SUM(AE143:AE148)</f>
        <v>2612.401</v>
      </c>
      <c r="AF142" s="71">
        <f>SUM(AF143:AF148)</f>
        <v>9154.904999999999</v>
      </c>
      <c r="AG142" s="71">
        <f>SUM(AG143:AG148)</f>
        <v>0</v>
      </c>
      <c r="AH142" s="71">
        <f>SUM(AH143:AH148)</f>
        <v>0</v>
      </c>
      <c r="AI142" s="69">
        <f>SUM(AI143:AI148)</f>
        <v>8824.469000000001</v>
      </c>
      <c r="AJ142" s="170">
        <f t="shared" si="90"/>
        <v>10257.814</v>
      </c>
      <c r="AK142" s="71">
        <f>SUM(AK143:AK148)</f>
        <v>437.037</v>
      </c>
      <c r="AL142" s="71">
        <f>SUM(AL143:AL148)</f>
        <v>5820.777</v>
      </c>
      <c r="AM142" s="71">
        <f>SUM(AM143:AM148)</f>
        <v>0</v>
      </c>
      <c r="AN142" s="71">
        <f>SUM(AN143:AN148)</f>
        <v>0</v>
      </c>
      <c r="AO142" s="67">
        <f>SUM(AO143:AO148)</f>
        <v>4000</v>
      </c>
      <c r="AP142" s="68">
        <f t="shared" si="80"/>
        <v>0</v>
      </c>
      <c r="AQ142" s="71">
        <f>SUM(AQ143:AQ148)</f>
        <v>0</v>
      </c>
      <c r="AR142" s="71">
        <f>SUM(AR143:AR148)</f>
        <v>0</v>
      </c>
      <c r="AS142" s="71">
        <f>SUM(AS143:AS148)</f>
        <v>0</v>
      </c>
      <c r="AT142" s="71">
        <f>SUM(AT143:AT148)</f>
        <v>0</v>
      </c>
      <c r="AU142" s="69">
        <f>SUM(AU143:AU148)</f>
        <v>0</v>
      </c>
      <c r="AV142" s="170">
        <f t="shared" si="81"/>
        <v>0</v>
      </c>
      <c r="AW142" s="71">
        <f>SUM(AW143:AW148)</f>
        <v>0</v>
      </c>
      <c r="AX142" s="71">
        <f>SUM(AX143:AX148)</f>
        <v>0</v>
      </c>
      <c r="AY142" s="71">
        <f>SUM(AY143:AY148)</f>
        <v>0</v>
      </c>
      <c r="AZ142" s="71">
        <f>SUM(AZ143:AZ148)</f>
        <v>0</v>
      </c>
      <c r="BA142" s="67">
        <f>SUM(BA143:BA148)</f>
        <v>0</v>
      </c>
      <c r="BB142" s="199">
        <v>0</v>
      </c>
      <c r="BC142" s="119"/>
    </row>
    <row r="143" spans="1:55" ht="141" customHeight="1" outlineLevel="1">
      <c r="A143" s="31">
        <v>2</v>
      </c>
      <c r="C143" s="63">
        <v>1</v>
      </c>
      <c r="D143" s="59" t="s">
        <v>188</v>
      </c>
      <c r="E143" s="258" t="s">
        <v>232</v>
      </c>
      <c r="F143" s="169">
        <f t="shared" si="74"/>
        <v>10288.321</v>
      </c>
      <c r="G143" s="8">
        <f t="shared" si="75"/>
        <v>1718.738</v>
      </c>
      <c r="H143" s="11">
        <f t="shared" si="76"/>
        <v>8569.582999999999</v>
      </c>
      <c r="I143" s="10">
        <f t="shared" si="77"/>
        <v>0</v>
      </c>
      <c r="J143" s="16">
        <f t="shared" si="78"/>
        <v>0</v>
      </c>
      <c r="K143" s="26">
        <f t="shared" si="79"/>
        <v>0</v>
      </c>
      <c r="L143" s="192">
        <f t="shared" si="82"/>
        <v>470</v>
      </c>
      <c r="M143" s="12">
        <f>480-10</f>
        <v>470</v>
      </c>
      <c r="N143" s="21"/>
      <c r="O143" s="21"/>
      <c r="P143" s="21"/>
      <c r="Q143" s="53"/>
      <c r="R143" s="192">
        <f t="shared" si="87"/>
        <v>0</v>
      </c>
      <c r="S143" s="12"/>
      <c r="T143" s="21"/>
      <c r="U143" s="21"/>
      <c r="V143" s="21"/>
      <c r="W143" s="27"/>
      <c r="X143" s="191">
        <f t="shared" si="88"/>
        <v>438.133</v>
      </c>
      <c r="Y143" s="8"/>
      <c r="Z143" s="21">
        <v>438.133</v>
      </c>
      <c r="AA143" s="21"/>
      <c r="AB143" s="21"/>
      <c r="AC143" s="53"/>
      <c r="AD143" s="16">
        <f t="shared" si="89"/>
        <v>6757.271</v>
      </c>
      <c r="AE143" s="12">
        <v>811.701</v>
      </c>
      <c r="AF143" s="21">
        <v>5945.57</v>
      </c>
      <c r="AG143" s="21"/>
      <c r="AH143" s="21"/>
      <c r="AI143" s="27"/>
      <c r="AJ143" s="192">
        <f t="shared" si="90"/>
        <v>2622.917</v>
      </c>
      <c r="AK143" s="12">
        <v>437.037</v>
      </c>
      <c r="AL143" s="21">
        <v>2185.88</v>
      </c>
      <c r="AM143" s="21"/>
      <c r="AN143" s="21"/>
      <c r="AO143" s="53"/>
      <c r="AP143" s="16">
        <f t="shared" si="80"/>
        <v>0</v>
      </c>
      <c r="AQ143" s="12"/>
      <c r="AR143" s="21"/>
      <c r="AS143" s="21"/>
      <c r="AT143" s="21"/>
      <c r="AU143" s="27"/>
      <c r="AV143" s="192">
        <f t="shared" si="81"/>
        <v>0</v>
      </c>
      <c r="AW143" s="12"/>
      <c r="AX143" s="10"/>
      <c r="AY143" s="10"/>
      <c r="AZ143" s="10"/>
      <c r="BA143" s="42"/>
      <c r="BB143" s="213"/>
      <c r="BC143" s="119"/>
    </row>
    <row r="144" spans="1:55" ht="81" customHeight="1" outlineLevel="1">
      <c r="A144" s="31">
        <v>2</v>
      </c>
      <c r="C144" s="63">
        <v>2</v>
      </c>
      <c r="D144" s="59" t="s">
        <v>189</v>
      </c>
      <c r="E144" s="258" t="s">
        <v>235</v>
      </c>
      <c r="F144" s="169">
        <f t="shared" si="74"/>
        <v>16002.32</v>
      </c>
      <c r="G144" s="8">
        <f t="shared" si="75"/>
        <v>0</v>
      </c>
      <c r="H144" s="11">
        <f t="shared" si="76"/>
        <v>0</v>
      </c>
      <c r="I144" s="10">
        <f t="shared" si="77"/>
        <v>7662.455</v>
      </c>
      <c r="J144" s="16">
        <f t="shared" si="78"/>
        <v>0</v>
      </c>
      <c r="K144" s="26">
        <f t="shared" si="79"/>
        <v>8339.865</v>
      </c>
      <c r="L144" s="192">
        <f t="shared" si="82"/>
        <v>4563.749</v>
      </c>
      <c r="M144" s="12"/>
      <c r="N144" s="21"/>
      <c r="O144" s="21"/>
      <c r="P144" s="21"/>
      <c r="Q144" s="53">
        <v>4563.749</v>
      </c>
      <c r="R144" s="192">
        <f t="shared" si="87"/>
        <v>3776.116</v>
      </c>
      <c r="S144" s="12"/>
      <c r="T144" s="21"/>
      <c r="U144" s="21"/>
      <c r="V144" s="21"/>
      <c r="W144" s="27">
        <v>3776.116</v>
      </c>
      <c r="X144" s="191">
        <f t="shared" si="88"/>
        <v>7662.455</v>
      </c>
      <c r="Y144" s="8"/>
      <c r="Z144" s="21"/>
      <c r="AA144" s="21">
        <v>7662.455</v>
      </c>
      <c r="AB144" s="21"/>
      <c r="AC144" s="53"/>
      <c r="AD144" s="16">
        <f t="shared" si="89"/>
        <v>0</v>
      </c>
      <c r="AE144" s="12"/>
      <c r="AF144" s="21"/>
      <c r="AG144" s="21"/>
      <c r="AH144" s="21"/>
      <c r="AI144" s="27"/>
      <c r="AJ144" s="192">
        <v>0</v>
      </c>
      <c r="AK144" s="12"/>
      <c r="AL144" s="21"/>
      <c r="AM144" s="21"/>
      <c r="AN144" s="21"/>
      <c r="AO144" s="53"/>
      <c r="AP144" s="16">
        <v>0</v>
      </c>
      <c r="AQ144" s="12"/>
      <c r="AR144" s="21"/>
      <c r="AS144" s="21"/>
      <c r="AT144" s="21"/>
      <c r="AU144" s="27"/>
      <c r="AV144" s="192">
        <v>0</v>
      </c>
      <c r="AW144" s="12"/>
      <c r="AX144" s="10"/>
      <c r="AY144" s="10"/>
      <c r="AZ144" s="10"/>
      <c r="BA144" s="42"/>
      <c r="BB144" s="213"/>
      <c r="BC144" s="119"/>
    </row>
    <row r="145" spans="1:55" ht="69" customHeight="1" outlineLevel="1">
      <c r="A145" s="31">
        <v>2</v>
      </c>
      <c r="C145" s="63">
        <v>3</v>
      </c>
      <c r="D145" s="59" t="s">
        <v>400</v>
      </c>
      <c r="E145" s="258" t="s">
        <v>253</v>
      </c>
      <c r="F145" s="169">
        <f t="shared" si="74"/>
        <v>8088.6</v>
      </c>
      <c r="G145" s="8">
        <f t="shared" si="75"/>
        <v>0</v>
      </c>
      <c r="H145" s="11">
        <f t="shared" si="76"/>
        <v>0</v>
      </c>
      <c r="I145" s="10">
        <f t="shared" si="77"/>
        <v>0</v>
      </c>
      <c r="J145" s="16">
        <f t="shared" si="78"/>
        <v>0</v>
      </c>
      <c r="K145" s="26">
        <f t="shared" si="79"/>
        <v>8088.6</v>
      </c>
      <c r="L145" s="192">
        <f t="shared" si="82"/>
        <v>0</v>
      </c>
      <c r="M145" s="12"/>
      <c r="N145" s="21"/>
      <c r="O145" s="21"/>
      <c r="P145" s="21"/>
      <c r="Q145" s="53"/>
      <c r="R145" s="192">
        <f t="shared" si="87"/>
        <v>0</v>
      </c>
      <c r="S145" s="12"/>
      <c r="T145" s="21"/>
      <c r="U145" s="21"/>
      <c r="V145" s="21"/>
      <c r="W145" s="27"/>
      <c r="X145" s="191">
        <f t="shared" si="88"/>
        <v>243.87</v>
      </c>
      <c r="Y145" s="8"/>
      <c r="Z145" s="21"/>
      <c r="AA145" s="21"/>
      <c r="AB145" s="21"/>
      <c r="AC145" s="53">
        <v>243.87</v>
      </c>
      <c r="AD145" s="16">
        <f t="shared" si="89"/>
        <v>3844.73</v>
      </c>
      <c r="AE145" s="12">
        <v>0</v>
      </c>
      <c r="AF145" s="21"/>
      <c r="AG145" s="21">
        <v>0</v>
      </c>
      <c r="AH145" s="21">
        <v>0</v>
      </c>
      <c r="AI145" s="27">
        <v>3844.73</v>
      </c>
      <c r="AJ145" s="192">
        <v>4000</v>
      </c>
      <c r="AK145" s="12"/>
      <c r="AL145" s="21"/>
      <c r="AM145" s="21"/>
      <c r="AN145" s="21"/>
      <c r="AO145" s="53">
        <v>4000</v>
      </c>
      <c r="AP145" s="16">
        <v>0</v>
      </c>
      <c r="AQ145" s="12"/>
      <c r="AR145" s="21"/>
      <c r="AS145" s="21"/>
      <c r="AT145" s="21"/>
      <c r="AU145" s="27"/>
      <c r="AV145" s="192">
        <v>0</v>
      </c>
      <c r="AW145" s="12"/>
      <c r="AX145" s="10"/>
      <c r="AY145" s="10"/>
      <c r="AZ145" s="10"/>
      <c r="BA145" s="42"/>
      <c r="BB145" s="213"/>
      <c r="BC145" s="119"/>
    </row>
    <row r="146" spans="1:55" ht="92.25" customHeight="1" outlineLevel="1">
      <c r="A146" s="31">
        <v>2</v>
      </c>
      <c r="C146" s="63">
        <v>4</v>
      </c>
      <c r="D146" s="59" t="s">
        <v>31</v>
      </c>
      <c r="E146" s="258" t="s">
        <v>190</v>
      </c>
      <c r="F146" s="169">
        <f t="shared" si="74"/>
        <v>4560.597</v>
      </c>
      <c r="G146" s="8">
        <f t="shared" si="75"/>
        <v>925.7</v>
      </c>
      <c r="H146" s="11">
        <f t="shared" si="76"/>
        <v>3634.897</v>
      </c>
      <c r="I146" s="10">
        <f t="shared" si="77"/>
        <v>0</v>
      </c>
      <c r="J146" s="16">
        <f t="shared" si="78"/>
        <v>0</v>
      </c>
      <c r="K146" s="26">
        <f t="shared" si="79"/>
        <v>0</v>
      </c>
      <c r="L146" s="192">
        <f t="shared" si="82"/>
        <v>125</v>
      </c>
      <c r="M146" s="12">
        <v>125</v>
      </c>
      <c r="N146" s="21"/>
      <c r="O146" s="21"/>
      <c r="P146" s="21"/>
      <c r="Q146" s="53"/>
      <c r="R146" s="192">
        <f t="shared" si="87"/>
        <v>0</v>
      </c>
      <c r="S146" s="12"/>
      <c r="T146" s="21"/>
      <c r="U146" s="21"/>
      <c r="V146" s="21"/>
      <c r="W146" s="27"/>
      <c r="X146" s="191">
        <f t="shared" si="88"/>
        <v>0</v>
      </c>
      <c r="Y146" s="8"/>
      <c r="Z146" s="21">
        <v>0</v>
      </c>
      <c r="AA146" s="21"/>
      <c r="AB146" s="21"/>
      <c r="AC146" s="53"/>
      <c r="AD146" s="16">
        <f t="shared" si="89"/>
        <v>800.7</v>
      </c>
      <c r="AE146" s="12">
        <v>800.7</v>
      </c>
      <c r="AF146" s="21">
        <v>0</v>
      </c>
      <c r="AG146" s="21"/>
      <c r="AH146" s="21"/>
      <c r="AI146" s="27"/>
      <c r="AJ146" s="192">
        <f t="shared" si="90"/>
        <v>3634.897</v>
      </c>
      <c r="AK146" s="12"/>
      <c r="AL146" s="21">
        <v>3634.897</v>
      </c>
      <c r="AM146" s="21"/>
      <c r="AN146" s="21"/>
      <c r="AO146" s="53"/>
      <c r="AP146" s="16">
        <f t="shared" si="80"/>
        <v>0</v>
      </c>
      <c r="AQ146" s="12"/>
      <c r="AR146" s="21"/>
      <c r="AS146" s="21"/>
      <c r="AT146" s="21"/>
      <c r="AU146" s="27"/>
      <c r="AV146" s="192">
        <f t="shared" si="81"/>
        <v>0</v>
      </c>
      <c r="AW146" s="12"/>
      <c r="AX146" s="10"/>
      <c r="AY146" s="10"/>
      <c r="AZ146" s="10"/>
      <c r="BA146" s="42"/>
      <c r="BB146" s="213"/>
      <c r="BC146" s="119"/>
    </row>
    <row r="147" spans="1:55" ht="132.75" customHeight="1" outlineLevel="1">
      <c r="A147" s="31">
        <v>2</v>
      </c>
      <c r="C147" s="63">
        <v>5</v>
      </c>
      <c r="D147" s="59" t="s">
        <v>165</v>
      </c>
      <c r="E147" s="258" t="s">
        <v>191</v>
      </c>
      <c r="F147" s="169">
        <f t="shared" si="74"/>
        <v>8515.742</v>
      </c>
      <c r="G147" s="8">
        <f t="shared" si="75"/>
        <v>3612</v>
      </c>
      <c r="H147" s="11">
        <f t="shared" si="76"/>
        <v>3759.619</v>
      </c>
      <c r="I147" s="10">
        <f t="shared" si="77"/>
        <v>0</v>
      </c>
      <c r="J147" s="16">
        <f t="shared" si="78"/>
        <v>497.5</v>
      </c>
      <c r="K147" s="26">
        <f t="shared" si="79"/>
        <v>646.623</v>
      </c>
      <c r="L147" s="192">
        <f t="shared" si="82"/>
        <v>300</v>
      </c>
      <c r="M147" s="12">
        <v>300</v>
      </c>
      <c r="N147" s="21"/>
      <c r="O147" s="21"/>
      <c r="P147" s="21"/>
      <c r="Q147" s="53"/>
      <c r="R147" s="192">
        <f t="shared" si="87"/>
        <v>1809.5</v>
      </c>
      <c r="S147" s="12">
        <v>1312</v>
      </c>
      <c r="T147" s="21"/>
      <c r="U147" s="21"/>
      <c r="V147" s="21">
        <v>497.5</v>
      </c>
      <c r="W147" s="27"/>
      <c r="X147" s="191">
        <f t="shared" si="88"/>
        <v>1618.1670000000001</v>
      </c>
      <c r="Y147" s="8">
        <v>1000</v>
      </c>
      <c r="Z147" s="21">
        <v>550.284</v>
      </c>
      <c r="AA147" s="21"/>
      <c r="AB147" s="21"/>
      <c r="AC147" s="53">
        <v>67.883</v>
      </c>
      <c r="AD147" s="16">
        <f t="shared" si="89"/>
        <v>4788.075</v>
      </c>
      <c r="AE147" s="12">
        <v>1000</v>
      </c>
      <c r="AF147" s="21">
        <v>3209.335</v>
      </c>
      <c r="AG147" s="21"/>
      <c r="AH147" s="21"/>
      <c r="AI147" s="27">
        <v>578.74</v>
      </c>
      <c r="AJ147" s="192">
        <f t="shared" si="90"/>
        <v>0</v>
      </c>
      <c r="AK147" s="12"/>
      <c r="AL147" s="21"/>
      <c r="AM147" s="21"/>
      <c r="AN147" s="21"/>
      <c r="AO147" s="53"/>
      <c r="AP147" s="16">
        <f t="shared" si="80"/>
        <v>0</v>
      </c>
      <c r="AQ147" s="12"/>
      <c r="AR147" s="21"/>
      <c r="AS147" s="21"/>
      <c r="AT147" s="21"/>
      <c r="AU147" s="27"/>
      <c r="AV147" s="192">
        <f t="shared" si="81"/>
        <v>0</v>
      </c>
      <c r="AW147" s="12"/>
      <c r="AX147" s="10"/>
      <c r="AY147" s="10"/>
      <c r="AZ147" s="10"/>
      <c r="BA147" s="42"/>
      <c r="BB147" s="213"/>
      <c r="BC147" s="119"/>
    </row>
    <row r="148" spans="1:55" ht="78" customHeight="1" outlineLevel="1" thickBot="1">
      <c r="A148" s="31">
        <v>2</v>
      </c>
      <c r="C148" s="63">
        <v>6</v>
      </c>
      <c r="D148" s="59" t="s">
        <v>237</v>
      </c>
      <c r="E148" s="258" t="s">
        <v>235</v>
      </c>
      <c r="F148" s="169">
        <f t="shared" si="74"/>
        <v>4632.111</v>
      </c>
      <c r="G148" s="8">
        <f>M148+S148+Y148+AE148+AK148+AQ148+AW148</f>
        <v>0</v>
      </c>
      <c r="H148" s="11">
        <f>N148+T148+Z148+AF148+AL148+AR148+AX148</f>
        <v>0</v>
      </c>
      <c r="I148" s="10">
        <f>O148+U148+AA148+AG148+AM148+AS148+AY148</f>
        <v>0</v>
      </c>
      <c r="J148" s="16">
        <f>P148+V148+AB148+AH148+AN148+AT148+AZ148</f>
        <v>0</v>
      </c>
      <c r="K148" s="26">
        <f>Q148+W148+AC148+AI148+AO148+AU148+BA148</f>
        <v>4632.111</v>
      </c>
      <c r="L148" s="192">
        <f>SUM(M148:Q148)</f>
        <v>231.112</v>
      </c>
      <c r="M148" s="12"/>
      <c r="N148" s="21"/>
      <c r="O148" s="21"/>
      <c r="P148" s="21"/>
      <c r="Q148" s="53">
        <v>231.112</v>
      </c>
      <c r="R148" s="192">
        <f>SUM(S148:W148)</f>
        <v>0</v>
      </c>
      <c r="S148" s="12"/>
      <c r="T148" s="21"/>
      <c r="U148" s="21"/>
      <c r="V148" s="21"/>
      <c r="W148" s="27"/>
      <c r="X148" s="191">
        <f>SUM(Y148:AC148)</f>
        <v>0</v>
      </c>
      <c r="Y148" s="8"/>
      <c r="Z148" s="21"/>
      <c r="AA148" s="21"/>
      <c r="AB148" s="21"/>
      <c r="AC148" s="53"/>
      <c r="AD148" s="16">
        <f>SUM(AE148:AI148)</f>
        <v>4400.999</v>
      </c>
      <c r="AE148" s="12"/>
      <c r="AF148" s="21"/>
      <c r="AG148" s="21"/>
      <c r="AH148" s="21"/>
      <c r="AI148" s="27">
        <v>4400.999</v>
      </c>
      <c r="AJ148" s="192">
        <v>0</v>
      </c>
      <c r="AK148" s="12"/>
      <c r="AL148" s="21"/>
      <c r="AM148" s="21"/>
      <c r="AN148" s="21"/>
      <c r="AO148" s="53"/>
      <c r="AP148" s="16">
        <v>0</v>
      </c>
      <c r="AQ148" s="12"/>
      <c r="AR148" s="21"/>
      <c r="AS148" s="21"/>
      <c r="AT148" s="21"/>
      <c r="AU148" s="27"/>
      <c r="AV148" s="192">
        <v>0</v>
      </c>
      <c r="AW148" s="12"/>
      <c r="AX148" s="10"/>
      <c r="AY148" s="10"/>
      <c r="AZ148" s="10"/>
      <c r="BA148" s="42"/>
      <c r="BB148" s="213"/>
      <c r="BC148" s="119"/>
    </row>
    <row r="149" spans="1:55" ht="30" customHeight="1" thickBot="1">
      <c r="A149" s="70">
        <v>3</v>
      </c>
      <c r="B149" s="70"/>
      <c r="C149" s="65">
        <v>7</v>
      </c>
      <c r="D149" s="431" t="s">
        <v>314</v>
      </c>
      <c r="E149" s="432"/>
      <c r="F149" s="173">
        <f aca="true" t="shared" si="92" ref="F149:K166">L149+R149+X149+AD149+AJ149+AP149+AV149</f>
        <v>17280.03855</v>
      </c>
      <c r="G149" s="174">
        <f t="shared" si="92"/>
        <v>2824.402</v>
      </c>
      <c r="H149" s="174">
        <f t="shared" si="92"/>
        <v>14038.399550000002</v>
      </c>
      <c r="I149" s="174">
        <f t="shared" si="92"/>
        <v>0</v>
      </c>
      <c r="J149" s="174">
        <f t="shared" si="92"/>
        <v>0</v>
      </c>
      <c r="K149" s="183">
        <f t="shared" si="92"/>
        <v>417.237</v>
      </c>
      <c r="L149" s="170">
        <f t="shared" si="82"/>
        <v>478.79674</v>
      </c>
      <c r="M149" s="71">
        <f>SUM(M150:M152)</f>
        <v>202.91</v>
      </c>
      <c r="N149" s="71">
        <f>SUM(N150:N152)</f>
        <v>233.04974</v>
      </c>
      <c r="O149" s="71">
        <f>SUM(O150:O152)</f>
        <v>0</v>
      </c>
      <c r="P149" s="71">
        <f>SUM(P150:P152)</f>
        <v>0</v>
      </c>
      <c r="Q149" s="67">
        <f>SUM(Q150:Q152)</f>
        <v>42.837</v>
      </c>
      <c r="R149" s="68">
        <f t="shared" si="87"/>
        <v>73.25180999999999</v>
      </c>
      <c r="S149" s="71">
        <f>SUM(S150:S152)</f>
        <v>0</v>
      </c>
      <c r="T149" s="71">
        <f>SUM(T150:T152)</f>
        <v>61.87781</v>
      </c>
      <c r="U149" s="71">
        <f>SUM(U150:U152)</f>
        <v>0</v>
      </c>
      <c r="V149" s="71">
        <f>SUM(V150:V152)</f>
        <v>0</v>
      </c>
      <c r="W149" s="69">
        <f>SUM(W150:W152)</f>
        <v>11.374</v>
      </c>
      <c r="X149" s="170">
        <f>SUM(Y149:AC149)</f>
        <v>10569.068000000001</v>
      </c>
      <c r="Y149" s="71">
        <f>SUM(Y150:Y152)</f>
        <v>1382.32</v>
      </c>
      <c r="Z149" s="71">
        <f>SUM(Z150:Z152)</f>
        <v>8905.236</v>
      </c>
      <c r="AA149" s="71">
        <f>SUM(AA150:AA152)</f>
        <v>0</v>
      </c>
      <c r="AB149" s="71">
        <f>SUM(AB150:AB152)</f>
        <v>0</v>
      </c>
      <c r="AC149" s="67">
        <f>SUM(AC150:AC152)</f>
        <v>281.512</v>
      </c>
      <c r="AD149" s="68">
        <f t="shared" si="89"/>
        <v>6158.922</v>
      </c>
      <c r="AE149" s="71">
        <f>SUM(AE150:AE152)</f>
        <v>1239.172</v>
      </c>
      <c r="AF149" s="71">
        <f>SUM(AF150:AF152)</f>
        <v>4838.236</v>
      </c>
      <c r="AG149" s="71">
        <f>SUM(AG150:AG152)</f>
        <v>0</v>
      </c>
      <c r="AH149" s="71">
        <f>SUM(AH150:AH152)</f>
        <v>0</v>
      </c>
      <c r="AI149" s="69">
        <f>SUM(AI150:AI152)</f>
        <v>81.514</v>
      </c>
      <c r="AJ149" s="170">
        <f t="shared" si="90"/>
        <v>0</v>
      </c>
      <c r="AK149" s="71">
        <f>SUM(AK150:AK152)</f>
        <v>0</v>
      </c>
      <c r="AL149" s="71">
        <f>SUM(AL150:AL152)</f>
        <v>0</v>
      </c>
      <c r="AM149" s="71">
        <f>SUM(AM150:AM152)</f>
        <v>0</v>
      </c>
      <c r="AN149" s="71">
        <f>SUM(AN150:AN152)</f>
        <v>0</v>
      </c>
      <c r="AO149" s="67">
        <f>SUM(AO150:AO152)</f>
        <v>0</v>
      </c>
      <c r="AP149" s="68">
        <f t="shared" si="80"/>
        <v>0</v>
      </c>
      <c r="AQ149" s="71">
        <f>SUM(AQ150:AQ152)</f>
        <v>0</v>
      </c>
      <c r="AR149" s="71">
        <f>SUM(AR150:AR152)</f>
        <v>0</v>
      </c>
      <c r="AS149" s="71">
        <f>SUM(AS150:AS152)</f>
        <v>0</v>
      </c>
      <c r="AT149" s="71">
        <f>SUM(AT150:AT152)</f>
        <v>0</v>
      </c>
      <c r="AU149" s="69">
        <f>SUM(AU150:AU152)</f>
        <v>0</v>
      </c>
      <c r="AV149" s="170">
        <f t="shared" si="81"/>
        <v>0</v>
      </c>
      <c r="AW149" s="71">
        <f>SUM(AW150:AW152)</f>
        <v>0</v>
      </c>
      <c r="AX149" s="71">
        <f>SUM(AX150:AX152)</f>
        <v>0</v>
      </c>
      <c r="AY149" s="71">
        <f>SUM(AY150:AY152)</f>
        <v>0</v>
      </c>
      <c r="AZ149" s="71">
        <f>SUM(AZ150:AZ152)</f>
        <v>0</v>
      </c>
      <c r="BA149" s="67">
        <f>SUM(BA150:BA152)</f>
        <v>0</v>
      </c>
      <c r="BB149" s="199">
        <v>0</v>
      </c>
      <c r="BC149" s="119"/>
    </row>
    <row r="150" spans="1:55" ht="78.75" customHeight="1" outlineLevel="1">
      <c r="A150" s="31">
        <v>3</v>
      </c>
      <c r="C150" s="63">
        <v>1</v>
      </c>
      <c r="D150" s="59" t="s">
        <v>53</v>
      </c>
      <c r="E150" s="258" t="s">
        <v>54</v>
      </c>
      <c r="F150" s="169">
        <f t="shared" si="92"/>
        <v>12102.96</v>
      </c>
      <c r="G150" s="8">
        <f t="shared" si="92"/>
        <v>2406.492</v>
      </c>
      <c r="H150" s="11">
        <f t="shared" si="92"/>
        <v>9696.468</v>
      </c>
      <c r="I150" s="10">
        <f t="shared" si="92"/>
        <v>0</v>
      </c>
      <c r="J150" s="16">
        <f t="shared" si="92"/>
        <v>0</v>
      </c>
      <c r="K150" s="26">
        <f t="shared" si="92"/>
        <v>0</v>
      </c>
      <c r="L150" s="192">
        <f t="shared" si="82"/>
        <v>0</v>
      </c>
      <c r="M150" s="12"/>
      <c r="N150" s="21"/>
      <c r="O150" s="21"/>
      <c r="P150" s="21"/>
      <c r="Q150" s="53"/>
      <c r="R150" s="192">
        <f t="shared" si="87"/>
        <v>0</v>
      </c>
      <c r="S150" s="12"/>
      <c r="T150" s="21"/>
      <c r="U150" s="21"/>
      <c r="V150" s="21"/>
      <c r="W150" s="27"/>
      <c r="X150" s="192">
        <f>SUM(Y150:AC150)</f>
        <v>6469.018999999999</v>
      </c>
      <c r="Y150" s="8">
        <v>1167.32</v>
      </c>
      <c r="Z150" s="21">
        <v>5301.699</v>
      </c>
      <c r="AA150" s="21"/>
      <c r="AB150" s="21"/>
      <c r="AC150" s="53"/>
      <c r="AD150" s="16">
        <f t="shared" si="89"/>
        <v>5633.941000000001</v>
      </c>
      <c r="AE150" s="12">
        <v>1239.172</v>
      </c>
      <c r="AF150" s="21">
        <v>4394.769</v>
      </c>
      <c r="AG150" s="21"/>
      <c r="AH150" s="21"/>
      <c r="AI150" s="27"/>
      <c r="AJ150" s="192">
        <f t="shared" si="90"/>
        <v>0</v>
      </c>
      <c r="AK150" s="12">
        <v>0</v>
      </c>
      <c r="AL150" s="21">
        <v>0</v>
      </c>
      <c r="AM150" s="21"/>
      <c r="AN150" s="21"/>
      <c r="AO150" s="53"/>
      <c r="AP150" s="16">
        <f t="shared" si="80"/>
        <v>0</v>
      </c>
      <c r="AQ150" s="12"/>
      <c r="AR150" s="21"/>
      <c r="AS150" s="21"/>
      <c r="AT150" s="21"/>
      <c r="AU150" s="27"/>
      <c r="AV150" s="192">
        <f t="shared" si="81"/>
        <v>0</v>
      </c>
      <c r="AW150" s="12"/>
      <c r="AX150" s="10"/>
      <c r="AY150" s="10"/>
      <c r="AZ150" s="10"/>
      <c r="BA150" s="42"/>
      <c r="BB150" s="213"/>
      <c r="BC150" s="119"/>
    </row>
    <row r="151" spans="1:55" ht="136.5" customHeight="1" outlineLevel="1">
      <c r="A151" s="31">
        <v>3</v>
      </c>
      <c r="C151" s="63">
        <v>2</v>
      </c>
      <c r="D151" s="59" t="s">
        <v>38</v>
      </c>
      <c r="E151" s="258" t="s">
        <v>272</v>
      </c>
      <c r="F151" s="169">
        <f t="shared" si="92"/>
        <v>2687.16827</v>
      </c>
      <c r="G151" s="8">
        <f t="shared" si="92"/>
        <v>0</v>
      </c>
      <c r="H151" s="11">
        <f t="shared" si="92"/>
        <v>2269.9315500000002</v>
      </c>
      <c r="I151" s="10">
        <f t="shared" si="92"/>
        <v>0</v>
      </c>
      <c r="J151" s="16">
        <f t="shared" si="92"/>
        <v>0</v>
      </c>
      <c r="K151" s="26">
        <f t="shared" si="92"/>
        <v>417.237</v>
      </c>
      <c r="L151" s="192">
        <f t="shared" si="82"/>
        <v>275.88674000000003</v>
      </c>
      <c r="M151" s="12"/>
      <c r="N151" s="21">
        <v>233.04974</v>
      </c>
      <c r="O151" s="21"/>
      <c r="P151" s="21"/>
      <c r="Q151" s="53">
        <v>42.837</v>
      </c>
      <c r="R151" s="192">
        <f t="shared" si="87"/>
        <v>73.25180999999999</v>
      </c>
      <c r="S151" s="12"/>
      <c r="T151" s="21">
        <v>61.87781</v>
      </c>
      <c r="U151" s="21"/>
      <c r="V151" s="21"/>
      <c r="W151" s="27">
        <v>11.374</v>
      </c>
      <c r="X151" s="192">
        <v>1813.04872</v>
      </c>
      <c r="Y151" s="8"/>
      <c r="Z151" s="21">
        <v>1531.537</v>
      </c>
      <c r="AA151" s="21"/>
      <c r="AB151" s="21"/>
      <c r="AC151" s="53">
        <v>281.512</v>
      </c>
      <c r="AD151" s="16">
        <f t="shared" si="89"/>
        <v>524.981</v>
      </c>
      <c r="AE151" s="12"/>
      <c r="AF151" s="21">
        <v>443.467</v>
      </c>
      <c r="AG151" s="21"/>
      <c r="AH151" s="21"/>
      <c r="AI151" s="27">
        <v>81.514</v>
      </c>
      <c r="AJ151" s="192">
        <v>0</v>
      </c>
      <c r="AK151" s="12"/>
      <c r="AL151" s="21"/>
      <c r="AM151" s="21"/>
      <c r="AN151" s="21"/>
      <c r="AO151" s="53"/>
      <c r="AP151" s="16">
        <v>0</v>
      </c>
      <c r="AQ151" s="12"/>
      <c r="AR151" s="21"/>
      <c r="AS151" s="21"/>
      <c r="AT151" s="21"/>
      <c r="AU151" s="27"/>
      <c r="AV151" s="192">
        <v>0</v>
      </c>
      <c r="AW151" s="12"/>
      <c r="AX151" s="10"/>
      <c r="AY151" s="10"/>
      <c r="AZ151" s="10"/>
      <c r="BA151" s="42"/>
      <c r="BB151" s="213"/>
      <c r="BC151" s="119"/>
    </row>
    <row r="152" spans="1:55" ht="89.25" customHeight="1" outlineLevel="1" thickBot="1">
      <c r="A152" s="31">
        <v>3</v>
      </c>
      <c r="C152" s="63">
        <v>3</v>
      </c>
      <c r="D152" s="59" t="s">
        <v>179</v>
      </c>
      <c r="E152" s="258" t="s">
        <v>397</v>
      </c>
      <c r="F152" s="169">
        <f t="shared" si="92"/>
        <v>2489.91</v>
      </c>
      <c r="G152" s="8">
        <f t="shared" si="92"/>
        <v>417.90999999999997</v>
      </c>
      <c r="H152" s="11">
        <f t="shared" si="92"/>
        <v>2072</v>
      </c>
      <c r="I152" s="10">
        <f t="shared" si="92"/>
        <v>0</v>
      </c>
      <c r="J152" s="16">
        <f t="shared" si="92"/>
        <v>0</v>
      </c>
      <c r="K152" s="26">
        <f t="shared" si="92"/>
        <v>0</v>
      </c>
      <c r="L152" s="192">
        <f>SUM(M152:Q152)</f>
        <v>202.91</v>
      </c>
      <c r="M152" s="12">
        <v>202.91</v>
      </c>
      <c r="N152" s="21"/>
      <c r="O152" s="21"/>
      <c r="P152" s="21"/>
      <c r="Q152" s="53"/>
      <c r="R152" s="192">
        <f>SUM(S152:W152)</f>
        <v>0</v>
      </c>
      <c r="S152" s="12"/>
      <c r="T152" s="21"/>
      <c r="U152" s="21"/>
      <c r="V152" s="21"/>
      <c r="W152" s="27"/>
      <c r="X152" s="192">
        <f>SUM(Y152:AC152)</f>
        <v>2287</v>
      </c>
      <c r="Y152" s="8">
        <v>215</v>
      </c>
      <c r="Z152" s="21">
        <v>2072</v>
      </c>
      <c r="AA152" s="21"/>
      <c r="AB152" s="21"/>
      <c r="AC152" s="53"/>
      <c r="AD152" s="16">
        <f>SUM(AE152:AI152)</f>
        <v>0</v>
      </c>
      <c r="AE152" s="12"/>
      <c r="AF152" s="21"/>
      <c r="AG152" s="21"/>
      <c r="AH152" s="21"/>
      <c r="AI152" s="27"/>
      <c r="AJ152" s="192">
        <f>SUM(AK152:AO152)</f>
        <v>0</v>
      </c>
      <c r="AK152" s="12"/>
      <c r="AL152" s="21"/>
      <c r="AM152" s="21"/>
      <c r="AN152" s="21"/>
      <c r="AO152" s="53"/>
      <c r="AP152" s="16">
        <f>SUM(AQ152:AU152)</f>
        <v>0</v>
      </c>
      <c r="AQ152" s="12"/>
      <c r="AR152" s="21"/>
      <c r="AS152" s="21"/>
      <c r="AT152" s="21"/>
      <c r="AU152" s="27"/>
      <c r="AV152" s="192">
        <f>SUM(AW152:BA152)</f>
        <v>0</v>
      </c>
      <c r="AW152" s="12"/>
      <c r="AX152" s="10"/>
      <c r="AY152" s="10"/>
      <c r="AZ152" s="10"/>
      <c r="BA152" s="42"/>
      <c r="BB152" s="213"/>
      <c r="BC152" s="119"/>
    </row>
    <row r="153" spans="1:55" ht="30" customHeight="1" thickBot="1">
      <c r="A153" s="70">
        <v>3</v>
      </c>
      <c r="B153" s="70"/>
      <c r="C153" s="65">
        <v>8</v>
      </c>
      <c r="D153" s="431" t="s">
        <v>396</v>
      </c>
      <c r="E153" s="432"/>
      <c r="F153" s="173">
        <f>L153+R153+X153+AD153+AJ153+AP153+AV153</f>
        <v>25385.72</v>
      </c>
      <c r="G153" s="174">
        <f t="shared" si="92"/>
        <v>9921.831</v>
      </c>
      <c r="H153" s="174">
        <f t="shared" si="92"/>
        <v>6519.982</v>
      </c>
      <c r="I153" s="174">
        <f t="shared" si="92"/>
        <v>3695.605</v>
      </c>
      <c r="J153" s="174">
        <f t="shared" si="92"/>
        <v>1199.788</v>
      </c>
      <c r="K153" s="183">
        <f t="shared" si="92"/>
        <v>4048.514</v>
      </c>
      <c r="L153" s="170">
        <f t="shared" si="82"/>
        <v>10270.772</v>
      </c>
      <c r="M153" s="71">
        <f>SUM(M154:M166)</f>
        <v>6163.648</v>
      </c>
      <c r="N153" s="71">
        <f>SUM(N154:N166)</f>
        <v>1125</v>
      </c>
      <c r="O153" s="71">
        <f>SUM(O154:O166)</f>
        <v>0</v>
      </c>
      <c r="P153" s="71">
        <f>SUM(P154:P166)</f>
        <v>0</v>
      </c>
      <c r="Q153" s="67">
        <f>SUM(Q154:Q166)</f>
        <v>2982.1240000000003</v>
      </c>
      <c r="R153" s="68">
        <f t="shared" si="87"/>
        <v>3512.805</v>
      </c>
      <c r="S153" s="71">
        <f>SUM(S154:S166)</f>
        <v>2153.183</v>
      </c>
      <c r="T153" s="71">
        <f>SUM(T154:T166)</f>
        <v>0</v>
      </c>
      <c r="U153" s="71">
        <f>SUM(U154:U166)</f>
        <v>0</v>
      </c>
      <c r="V153" s="71">
        <f>SUM(V154:V166)</f>
        <v>1199.788</v>
      </c>
      <c r="W153" s="69">
        <f>SUM(W154:W166)</f>
        <v>159.834</v>
      </c>
      <c r="X153" s="170">
        <f aca="true" t="shared" si="93" ref="X153:X160">SUM(Y153:AC153)</f>
        <v>11602.143</v>
      </c>
      <c r="Y153" s="71">
        <f>SUM(Y154:Y166)</f>
        <v>1605</v>
      </c>
      <c r="Z153" s="71">
        <f>SUM(Z154:Z166)</f>
        <v>5394.982</v>
      </c>
      <c r="AA153" s="71">
        <f>SUM(AA154:AA166)</f>
        <v>3695.605</v>
      </c>
      <c r="AB153" s="71">
        <f>SUM(AB154:AB166)</f>
        <v>0</v>
      </c>
      <c r="AC153" s="67">
        <f>SUM(AC154:AC166)</f>
        <v>906.556</v>
      </c>
      <c r="AD153" s="68">
        <f t="shared" si="89"/>
        <v>0</v>
      </c>
      <c r="AE153" s="71">
        <f>SUM(AE154:AE166)</f>
        <v>0</v>
      </c>
      <c r="AF153" s="71">
        <f>SUM(AF154:AF166)</f>
        <v>0</v>
      </c>
      <c r="AG153" s="71">
        <f>SUM(AG154:AG166)</f>
        <v>0</v>
      </c>
      <c r="AH153" s="71">
        <f>SUM(AH154:AH166)</f>
        <v>0</v>
      </c>
      <c r="AI153" s="69">
        <f>SUM(AI154:AI166)</f>
        <v>0</v>
      </c>
      <c r="AJ153" s="170">
        <f t="shared" si="90"/>
        <v>0</v>
      </c>
      <c r="AK153" s="71">
        <f>SUM(AK154:AK166)</f>
        <v>0</v>
      </c>
      <c r="AL153" s="71">
        <f>SUM(AL154:AL166)</f>
        <v>0</v>
      </c>
      <c r="AM153" s="71">
        <f>SUM(AM154:AM166)</f>
        <v>0</v>
      </c>
      <c r="AN153" s="71">
        <f>SUM(AN154:AN166)</f>
        <v>0</v>
      </c>
      <c r="AO153" s="67">
        <f>SUM(AO154:AO166)</f>
        <v>0</v>
      </c>
      <c r="AP153" s="68">
        <f t="shared" si="80"/>
        <v>0</v>
      </c>
      <c r="AQ153" s="71">
        <f>SUM(AQ154:AQ166)</f>
        <v>0</v>
      </c>
      <c r="AR153" s="71">
        <f>SUM(AR154:AR166)</f>
        <v>0</v>
      </c>
      <c r="AS153" s="71">
        <f>SUM(AS154:AS166)</f>
        <v>0</v>
      </c>
      <c r="AT153" s="71">
        <f>SUM(AT154:AT166)</f>
        <v>0</v>
      </c>
      <c r="AU153" s="69">
        <f>SUM(AU154:AU166)</f>
        <v>0</v>
      </c>
      <c r="AV153" s="170">
        <f t="shared" si="81"/>
        <v>0</v>
      </c>
      <c r="AW153" s="71">
        <f>SUM(AW154:AW166)</f>
        <v>0</v>
      </c>
      <c r="AX153" s="71">
        <f>SUM(AX154:AX166)</f>
        <v>0</v>
      </c>
      <c r="AY153" s="71">
        <f>SUM(AY154:AY166)</f>
        <v>0</v>
      </c>
      <c r="AZ153" s="71">
        <f>SUM(AZ154:AZ166)</f>
        <v>0</v>
      </c>
      <c r="BA153" s="67">
        <f>SUM(BA154:BA166)</f>
        <v>0</v>
      </c>
      <c r="BB153" s="199">
        <v>0</v>
      </c>
      <c r="BC153" s="119"/>
    </row>
    <row r="154" spans="1:55" ht="77.25" customHeight="1" outlineLevel="1">
      <c r="A154" s="31">
        <v>1</v>
      </c>
      <c r="C154" s="63">
        <v>1</v>
      </c>
      <c r="D154" s="59" t="s">
        <v>238</v>
      </c>
      <c r="E154" s="258" t="s">
        <v>254</v>
      </c>
      <c r="F154" s="169">
        <f t="shared" si="92"/>
        <v>1180.3</v>
      </c>
      <c r="G154" s="8">
        <f t="shared" si="92"/>
        <v>628.876</v>
      </c>
      <c r="H154" s="11">
        <f t="shared" si="92"/>
        <v>0</v>
      </c>
      <c r="I154" s="10">
        <f t="shared" si="92"/>
        <v>0</v>
      </c>
      <c r="J154" s="16">
        <f t="shared" si="92"/>
        <v>551.424</v>
      </c>
      <c r="K154" s="26">
        <f t="shared" si="92"/>
        <v>0</v>
      </c>
      <c r="L154" s="192">
        <f t="shared" si="82"/>
        <v>295.3</v>
      </c>
      <c r="M154" s="12">
        <v>295.3</v>
      </c>
      <c r="N154" s="21"/>
      <c r="O154" s="21"/>
      <c r="P154" s="21"/>
      <c r="Q154" s="53"/>
      <c r="R154" s="192">
        <f t="shared" si="87"/>
        <v>885</v>
      </c>
      <c r="S154" s="12">
        <v>333.576</v>
      </c>
      <c r="T154" s="21"/>
      <c r="U154" s="21"/>
      <c r="V154" s="21">
        <v>551.424</v>
      </c>
      <c r="W154" s="27"/>
      <c r="X154" s="192">
        <f t="shared" si="93"/>
        <v>0</v>
      </c>
      <c r="Y154" s="8"/>
      <c r="Z154" s="21"/>
      <c r="AA154" s="21"/>
      <c r="AB154" s="21"/>
      <c r="AC154" s="53"/>
      <c r="AD154" s="16">
        <f t="shared" si="89"/>
        <v>0</v>
      </c>
      <c r="AE154" s="12"/>
      <c r="AF154" s="21"/>
      <c r="AG154" s="21"/>
      <c r="AH154" s="21"/>
      <c r="AI154" s="27"/>
      <c r="AJ154" s="192">
        <f t="shared" si="90"/>
        <v>0</v>
      </c>
      <c r="AK154" s="12"/>
      <c r="AL154" s="21"/>
      <c r="AM154" s="21"/>
      <c r="AN154" s="21"/>
      <c r="AO154" s="53"/>
      <c r="AP154" s="16">
        <f t="shared" si="80"/>
        <v>0</v>
      </c>
      <c r="AQ154" s="12"/>
      <c r="AR154" s="21"/>
      <c r="AS154" s="21"/>
      <c r="AT154" s="21"/>
      <c r="AU154" s="27"/>
      <c r="AV154" s="192">
        <f t="shared" si="81"/>
        <v>0</v>
      </c>
      <c r="AW154" s="12"/>
      <c r="AX154" s="10"/>
      <c r="AY154" s="10"/>
      <c r="AZ154" s="10"/>
      <c r="BA154" s="42"/>
      <c r="BB154" s="213"/>
      <c r="BC154" s="119"/>
    </row>
    <row r="155" spans="1:55" ht="120" outlineLevel="1">
      <c r="A155" s="31">
        <v>1</v>
      </c>
      <c r="C155" s="63">
        <v>2</v>
      </c>
      <c r="D155" s="59" t="s">
        <v>273</v>
      </c>
      <c r="E155" s="258" t="s">
        <v>250</v>
      </c>
      <c r="F155" s="169">
        <f t="shared" si="92"/>
        <v>526.922</v>
      </c>
      <c r="G155" s="8">
        <f t="shared" si="92"/>
        <v>300</v>
      </c>
      <c r="H155" s="11">
        <f t="shared" si="92"/>
        <v>0</v>
      </c>
      <c r="I155" s="10">
        <f t="shared" si="92"/>
        <v>0</v>
      </c>
      <c r="J155" s="16">
        <f t="shared" si="92"/>
        <v>226.922</v>
      </c>
      <c r="K155" s="26">
        <f t="shared" si="92"/>
        <v>0</v>
      </c>
      <c r="L155" s="192">
        <f t="shared" si="82"/>
        <v>300</v>
      </c>
      <c r="M155" s="12">
        <v>300</v>
      </c>
      <c r="N155" s="21"/>
      <c r="O155" s="21"/>
      <c r="P155" s="21"/>
      <c r="Q155" s="53"/>
      <c r="R155" s="192">
        <f t="shared" si="87"/>
        <v>226.922</v>
      </c>
      <c r="S155" s="12">
        <v>0</v>
      </c>
      <c r="T155" s="21"/>
      <c r="U155" s="21"/>
      <c r="V155" s="21">
        <v>226.922</v>
      </c>
      <c r="W155" s="27"/>
      <c r="X155" s="192">
        <f t="shared" si="93"/>
        <v>0</v>
      </c>
      <c r="Y155" s="8"/>
      <c r="Z155" s="21"/>
      <c r="AA155" s="21"/>
      <c r="AB155" s="21"/>
      <c r="AC155" s="53"/>
      <c r="AD155" s="16">
        <f t="shared" si="89"/>
        <v>0</v>
      </c>
      <c r="AE155" s="12"/>
      <c r="AF155" s="21"/>
      <c r="AG155" s="21"/>
      <c r="AH155" s="21"/>
      <c r="AI155" s="27"/>
      <c r="AJ155" s="192">
        <f t="shared" si="90"/>
        <v>0</v>
      </c>
      <c r="AK155" s="12"/>
      <c r="AL155" s="21"/>
      <c r="AM155" s="21"/>
      <c r="AN155" s="21"/>
      <c r="AO155" s="53"/>
      <c r="AP155" s="16">
        <f t="shared" si="80"/>
        <v>0</v>
      </c>
      <c r="AQ155" s="12"/>
      <c r="AR155" s="21"/>
      <c r="AS155" s="21"/>
      <c r="AT155" s="21"/>
      <c r="AU155" s="27"/>
      <c r="AV155" s="192">
        <f t="shared" si="81"/>
        <v>0</v>
      </c>
      <c r="AW155" s="12"/>
      <c r="AX155" s="10"/>
      <c r="AY155" s="10"/>
      <c r="AZ155" s="10"/>
      <c r="BA155" s="42"/>
      <c r="BB155" s="213"/>
      <c r="BC155" s="119"/>
    </row>
    <row r="156" spans="1:55" ht="77.25" customHeight="1" outlineLevel="1">
      <c r="A156" s="31">
        <v>2</v>
      </c>
      <c r="C156" s="63">
        <v>3</v>
      </c>
      <c r="D156" s="59" t="s">
        <v>234</v>
      </c>
      <c r="E156" s="258" t="s">
        <v>235</v>
      </c>
      <c r="F156" s="169">
        <f t="shared" si="92"/>
        <v>1500</v>
      </c>
      <c r="G156" s="8">
        <f t="shared" si="92"/>
        <v>0</v>
      </c>
      <c r="H156" s="11">
        <f t="shared" si="92"/>
        <v>1125</v>
      </c>
      <c r="I156" s="10">
        <f t="shared" si="92"/>
        <v>0</v>
      </c>
      <c r="J156" s="16">
        <f t="shared" si="92"/>
        <v>0</v>
      </c>
      <c r="K156" s="26">
        <f t="shared" si="92"/>
        <v>375</v>
      </c>
      <c r="L156" s="192">
        <f t="shared" si="82"/>
        <v>1500</v>
      </c>
      <c r="M156" s="12"/>
      <c r="N156" s="21">
        <v>1125</v>
      </c>
      <c r="O156" s="21"/>
      <c r="P156" s="21"/>
      <c r="Q156" s="53">
        <v>375</v>
      </c>
      <c r="R156" s="192">
        <f t="shared" si="87"/>
        <v>0</v>
      </c>
      <c r="S156" s="12"/>
      <c r="T156" s="21"/>
      <c r="U156" s="21"/>
      <c r="V156" s="21"/>
      <c r="W156" s="27"/>
      <c r="X156" s="192">
        <f t="shared" si="93"/>
        <v>0</v>
      </c>
      <c r="Y156" s="8"/>
      <c r="Z156" s="21"/>
      <c r="AA156" s="21"/>
      <c r="AB156" s="21"/>
      <c r="AC156" s="53"/>
      <c r="AD156" s="16">
        <f t="shared" si="89"/>
        <v>0</v>
      </c>
      <c r="AE156" s="12"/>
      <c r="AF156" s="21"/>
      <c r="AG156" s="21"/>
      <c r="AH156" s="21"/>
      <c r="AI156" s="27"/>
      <c r="AJ156" s="192">
        <f t="shared" si="90"/>
        <v>0</v>
      </c>
      <c r="AK156" s="12"/>
      <c r="AL156" s="21"/>
      <c r="AM156" s="21"/>
      <c r="AN156" s="21"/>
      <c r="AO156" s="53"/>
      <c r="AP156" s="16">
        <f t="shared" si="80"/>
        <v>0</v>
      </c>
      <c r="AQ156" s="12"/>
      <c r="AR156" s="21"/>
      <c r="AS156" s="21"/>
      <c r="AT156" s="21"/>
      <c r="AU156" s="27"/>
      <c r="AV156" s="192">
        <f t="shared" si="81"/>
        <v>0</v>
      </c>
      <c r="AW156" s="12"/>
      <c r="AX156" s="10"/>
      <c r="AY156" s="10"/>
      <c r="AZ156" s="10"/>
      <c r="BA156" s="42"/>
      <c r="BB156" s="213"/>
      <c r="BC156" s="119"/>
    </row>
    <row r="157" spans="1:55" ht="120" outlineLevel="1">
      <c r="A157" s="31">
        <v>2</v>
      </c>
      <c r="C157" s="63">
        <v>4</v>
      </c>
      <c r="D157" s="59" t="s">
        <v>233</v>
      </c>
      <c r="E157" s="258" t="s">
        <v>248</v>
      </c>
      <c r="F157" s="169">
        <f t="shared" si="92"/>
        <v>506.834</v>
      </c>
      <c r="G157" s="8">
        <f t="shared" si="92"/>
        <v>275</v>
      </c>
      <c r="H157" s="11">
        <f t="shared" si="92"/>
        <v>0</v>
      </c>
      <c r="I157" s="10">
        <f t="shared" si="92"/>
        <v>0</v>
      </c>
      <c r="J157" s="16">
        <f t="shared" si="92"/>
        <v>72</v>
      </c>
      <c r="K157" s="26">
        <f t="shared" si="92"/>
        <v>159.834</v>
      </c>
      <c r="L157" s="192">
        <f t="shared" si="82"/>
        <v>275</v>
      </c>
      <c r="M157" s="12">
        <v>275</v>
      </c>
      <c r="N157" s="21"/>
      <c r="O157" s="21"/>
      <c r="P157" s="21"/>
      <c r="Q157" s="53"/>
      <c r="R157" s="192">
        <f t="shared" si="87"/>
        <v>231.834</v>
      </c>
      <c r="S157" s="12">
        <v>0</v>
      </c>
      <c r="T157" s="21"/>
      <c r="U157" s="21"/>
      <c r="V157" s="21">
        <v>72</v>
      </c>
      <c r="W157" s="27">
        <v>159.834</v>
      </c>
      <c r="X157" s="192">
        <f t="shared" si="93"/>
        <v>0</v>
      </c>
      <c r="Y157" s="8"/>
      <c r="Z157" s="21"/>
      <c r="AA157" s="21"/>
      <c r="AB157" s="21"/>
      <c r="AC157" s="53"/>
      <c r="AD157" s="16">
        <f t="shared" si="89"/>
        <v>0</v>
      </c>
      <c r="AE157" s="12"/>
      <c r="AF157" s="21"/>
      <c r="AG157" s="21"/>
      <c r="AH157" s="21"/>
      <c r="AI157" s="27"/>
      <c r="AJ157" s="192">
        <f t="shared" si="90"/>
        <v>0</v>
      </c>
      <c r="AK157" s="12"/>
      <c r="AL157" s="21"/>
      <c r="AM157" s="21"/>
      <c r="AN157" s="21"/>
      <c r="AO157" s="53"/>
      <c r="AP157" s="16">
        <f t="shared" si="80"/>
        <v>0</v>
      </c>
      <c r="AQ157" s="12"/>
      <c r="AR157" s="21"/>
      <c r="AS157" s="21"/>
      <c r="AT157" s="21"/>
      <c r="AU157" s="27"/>
      <c r="AV157" s="192">
        <f t="shared" si="81"/>
        <v>0</v>
      </c>
      <c r="AW157" s="12"/>
      <c r="AX157" s="10"/>
      <c r="AY157" s="10"/>
      <c r="AZ157" s="10"/>
      <c r="BA157" s="42"/>
      <c r="BB157" s="213"/>
      <c r="BC157" s="119"/>
    </row>
    <row r="158" spans="1:55" ht="77.25" customHeight="1" outlineLevel="1">
      <c r="A158" s="31">
        <v>3</v>
      </c>
      <c r="C158" s="63">
        <v>5</v>
      </c>
      <c r="D158" s="59" t="s">
        <v>239</v>
      </c>
      <c r="E158" s="258" t="s">
        <v>275</v>
      </c>
      <c r="F158" s="169">
        <f t="shared" si="92"/>
        <v>465.93399999999997</v>
      </c>
      <c r="G158" s="8">
        <f t="shared" si="92"/>
        <v>233.306</v>
      </c>
      <c r="H158" s="11">
        <f t="shared" si="92"/>
        <v>0</v>
      </c>
      <c r="I158" s="10">
        <f t="shared" si="92"/>
        <v>0</v>
      </c>
      <c r="J158" s="16">
        <f t="shared" si="92"/>
        <v>232.628</v>
      </c>
      <c r="K158" s="26">
        <f t="shared" si="92"/>
        <v>0</v>
      </c>
      <c r="L158" s="192">
        <f t="shared" si="82"/>
        <v>0</v>
      </c>
      <c r="M158" s="12"/>
      <c r="N158" s="21"/>
      <c r="O158" s="21"/>
      <c r="P158" s="21"/>
      <c r="Q158" s="53"/>
      <c r="R158" s="192">
        <f t="shared" si="87"/>
        <v>465.93399999999997</v>
      </c>
      <c r="S158" s="12">
        <v>233.306</v>
      </c>
      <c r="T158" s="21"/>
      <c r="U158" s="21"/>
      <c r="V158" s="21">
        <v>232.628</v>
      </c>
      <c r="W158" s="27"/>
      <c r="X158" s="192">
        <f t="shared" si="93"/>
        <v>0</v>
      </c>
      <c r="Y158" s="8"/>
      <c r="Z158" s="21"/>
      <c r="AA158" s="21"/>
      <c r="AB158" s="21"/>
      <c r="AC158" s="53"/>
      <c r="AD158" s="16">
        <f t="shared" si="89"/>
        <v>0</v>
      </c>
      <c r="AE158" s="12"/>
      <c r="AF158" s="21"/>
      <c r="AG158" s="21"/>
      <c r="AH158" s="21"/>
      <c r="AI158" s="27"/>
      <c r="AJ158" s="192">
        <f t="shared" si="90"/>
        <v>0</v>
      </c>
      <c r="AK158" s="12"/>
      <c r="AL158" s="21"/>
      <c r="AM158" s="21"/>
      <c r="AN158" s="21"/>
      <c r="AO158" s="53"/>
      <c r="AP158" s="16">
        <f t="shared" si="80"/>
        <v>0</v>
      </c>
      <c r="AQ158" s="12"/>
      <c r="AR158" s="21"/>
      <c r="AS158" s="21"/>
      <c r="AT158" s="21"/>
      <c r="AU158" s="27"/>
      <c r="AV158" s="192">
        <f t="shared" si="81"/>
        <v>0</v>
      </c>
      <c r="AW158" s="12"/>
      <c r="AX158" s="10"/>
      <c r="AY158" s="10"/>
      <c r="AZ158" s="10"/>
      <c r="BA158" s="42"/>
      <c r="BB158" s="213"/>
      <c r="BC158" s="119"/>
    </row>
    <row r="159" spans="1:55" ht="77.25" customHeight="1" outlineLevel="1">
      <c r="A159" s="31">
        <v>3</v>
      </c>
      <c r="C159" s="63">
        <v>6</v>
      </c>
      <c r="D159" s="59" t="s">
        <v>427</v>
      </c>
      <c r="E159" s="258" t="s">
        <v>235</v>
      </c>
      <c r="F159" s="169">
        <f t="shared" si="92"/>
        <v>9495</v>
      </c>
      <c r="G159" s="8">
        <f t="shared" si="92"/>
        <v>4371.963</v>
      </c>
      <c r="H159" s="11">
        <f t="shared" si="92"/>
        <v>0</v>
      </c>
      <c r="I159" s="10">
        <f t="shared" si="92"/>
        <v>3529.19</v>
      </c>
      <c r="J159" s="16">
        <f t="shared" si="92"/>
        <v>0</v>
      </c>
      <c r="K159" s="26">
        <f t="shared" si="92"/>
        <v>1593.847</v>
      </c>
      <c r="L159" s="192">
        <f t="shared" si="82"/>
        <v>5965.8099999999995</v>
      </c>
      <c r="M159" s="12">
        <v>4371.963</v>
      </c>
      <c r="N159" s="21"/>
      <c r="O159" s="21"/>
      <c r="P159" s="21"/>
      <c r="Q159" s="53">
        <v>1593.847</v>
      </c>
      <c r="R159" s="192">
        <f t="shared" si="87"/>
        <v>0</v>
      </c>
      <c r="S159" s="12"/>
      <c r="T159" s="21"/>
      <c r="U159" s="21"/>
      <c r="V159" s="21"/>
      <c r="W159" s="27"/>
      <c r="X159" s="192">
        <f t="shared" si="93"/>
        <v>3529.19</v>
      </c>
      <c r="Y159" s="8"/>
      <c r="Z159" s="21"/>
      <c r="AA159" s="21">
        <v>3529.19</v>
      </c>
      <c r="AB159" s="21"/>
      <c r="AC159" s="53"/>
      <c r="AD159" s="16">
        <f t="shared" si="89"/>
        <v>0</v>
      </c>
      <c r="AE159" s="12"/>
      <c r="AF159" s="21"/>
      <c r="AG159" s="21"/>
      <c r="AH159" s="21"/>
      <c r="AI159" s="27"/>
      <c r="AJ159" s="192">
        <f t="shared" si="90"/>
        <v>0</v>
      </c>
      <c r="AK159" s="12"/>
      <c r="AL159" s="21"/>
      <c r="AM159" s="21"/>
      <c r="AN159" s="21"/>
      <c r="AO159" s="53"/>
      <c r="AP159" s="16">
        <f t="shared" si="80"/>
        <v>0</v>
      </c>
      <c r="AQ159" s="12"/>
      <c r="AR159" s="21"/>
      <c r="AS159" s="21"/>
      <c r="AT159" s="21"/>
      <c r="AU159" s="27"/>
      <c r="AV159" s="192">
        <f t="shared" si="81"/>
        <v>0</v>
      </c>
      <c r="AW159" s="12"/>
      <c r="AX159" s="10"/>
      <c r="AY159" s="10"/>
      <c r="AZ159" s="10"/>
      <c r="BA159" s="42"/>
      <c r="BB159" s="213"/>
      <c r="BC159" s="119"/>
    </row>
    <row r="160" spans="1:55" ht="77.25" customHeight="1" outlineLevel="1">
      <c r="A160" s="31">
        <v>3</v>
      </c>
      <c r="C160" s="63">
        <v>7</v>
      </c>
      <c r="D160" s="59" t="s">
        <v>33</v>
      </c>
      <c r="E160" s="258" t="s">
        <v>272</v>
      </c>
      <c r="F160" s="169">
        <f t="shared" si="92"/>
        <v>1459.8469999999998</v>
      </c>
      <c r="G160" s="8">
        <f t="shared" si="92"/>
        <v>160</v>
      </c>
      <c r="H160" s="11">
        <f t="shared" si="92"/>
        <v>0</v>
      </c>
      <c r="I160" s="10">
        <f t="shared" si="92"/>
        <v>166.415</v>
      </c>
      <c r="J160" s="16">
        <f t="shared" si="92"/>
        <v>0</v>
      </c>
      <c r="K160" s="26">
        <f t="shared" si="92"/>
        <v>1133.432</v>
      </c>
      <c r="L160" s="192">
        <f t="shared" si="82"/>
        <v>1066.167</v>
      </c>
      <c r="M160" s="12">
        <v>160</v>
      </c>
      <c r="N160" s="21"/>
      <c r="O160" s="21"/>
      <c r="P160" s="21"/>
      <c r="Q160" s="53">
        <v>906.167</v>
      </c>
      <c r="R160" s="192">
        <f t="shared" si="87"/>
        <v>0</v>
      </c>
      <c r="S160" s="12"/>
      <c r="T160" s="21"/>
      <c r="U160" s="21"/>
      <c r="V160" s="21"/>
      <c r="W160" s="27"/>
      <c r="X160" s="192">
        <f t="shared" si="93"/>
        <v>393.67999999999995</v>
      </c>
      <c r="Y160" s="8">
        <v>0</v>
      </c>
      <c r="Z160" s="21"/>
      <c r="AA160" s="21">
        <v>166.415</v>
      </c>
      <c r="AB160" s="21"/>
      <c r="AC160" s="53">
        <v>227.265</v>
      </c>
      <c r="AD160" s="16">
        <f t="shared" si="89"/>
        <v>0</v>
      </c>
      <c r="AE160" s="12"/>
      <c r="AF160" s="21"/>
      <c r="AG160" s="21"/>
      <c r="AH160" s="21"/>
      <c r="AI160" s="27"/>
      <c r="AJ160" s="192">
        <f t="shared" si="90"/>
        <v>0</v>
      </c>
      <c r="AK160" s="12"/>
      <c r="AL160" s="21"/>
      <c r="AM160" s="21"/>
      <c r="AN160" s="21"/>
      <c r="AO160" s="53"/>
      <c r="AP160" s="16">
        <f t="shared" si="80"/>
        <v>0</v>
      </c>
      <c r="AQ160" s="12"/>
      <c r="AR160" s="21"/>
      <c r="AS160" s="21"/>
      <c r="AT160" s="21"/>
      <c r="AU160" s="27"/>
      <c r="AV160" s="192">
        <f t="shared" si="81"/>
        <v>0</v>
      </c>
      <c r="AW160" s="12"/>
      <c r="AX160" s="10"/>
      <c r="AY160" s="10"/>
      <c r="AZ160" s="10"/>
      <c r="BA160" s="42"/>
      <c r="BB160" s="213"/>
      <c r="BC160" s="119"/>
    </row>
    <row r="161" spans="1:55" ht="77.25" customHeight="1" outlineLevel="1">
      <c r="A161" s="31">
        <v>3</v>
      </c>
      <c r="C161" s="386">
        <v>8</v>
      </c>
      <c r="D161" s="284" t="s">
        <v>231</v>
      </c>
      <c r="E161" s="299" t="s">
        <v>232</v>
      </c>
      <c r="F161" s="300">
        <f t="shared" si="92"/>
        <v>74</v>
      </c>
      <c r="G161" s="301">
        <f t="shared" si="92"/>
        <v>74</v>
      </c>
      <c r="H161" s="302">
        <f t="shared" si="92"/>
        <v>0</v>
      </c>
      <c r="I161" s="23">
        <f t="shared" si="92"/>
        <v>0</v>
      </c>
      <c r="J161" s="303">
        <f t="shared" si="92"/>
        <v>0</v>
      </c>
      <c r="K161" s="304">
        <f t="shared" si="92"/>
        <v>0</v>
      </c>
      <c r="L161" s="305">
        <f t="shared" si="82"/>
        <v>74</v>
      </c>
      <c r="M161" s="24">
        <v>74</v>
      </c>
      <c r="N161" s="291"/>
      <c r="O161" s="291"/>
      <c r="P161" s="291"/>
      <c r="Q161" s="294"/>
      <c r="R161" s="305">
        <f t="shared" si="87"/>
        <v>0</v>
      </c>
      <c r="S161" s="24"/>
      <c r="T161" s="291"/>
      <c r="U161" s="291"/>
      <c r="V161" s="291"/>
      <c r="W161" s="296"/>
      <c r="X161" s="305">
        <f>SUM(Y161:AC161)</f>
        <v>0</v>
      </c>
      <c r="Y161" s="301"/>
      <c r="Z161" s="291"/>
      <c r="AA161" s="291"/>
      <c r="AB161" s="291"/>
      <c r="AC161" s="294"/>
      <c r="AD161" s="303">
        <f t="shared" si="89"/>
        <v>0</v>
      </c>
      <c r="AE161" s="24"/>
      <c r="AF161" s="291"/>
      <c r="AG161" s="291"/>
      <c r="AH161" s="291"/>
      <c r="AI161" s="296"/>
      <c r="AJ161" s="305">
        <f>SUM(AK161:AO161)</f>
        <v>0</v>
      </c>
      <c r="AK161" s="24"/>
      <c r="AL161" s="291"/>
      <c r="AM161" s="291"/>
      <c r="AN161" s="291"/>
      <c r="AO161" s="294"/>
      <c r="AP161" s="303">
        <f>SUM(AQ161:AU161)</f>
        <v>0</v>
      </c>
      <c r="AQ161" s="24"/>
      <c r="AR161" s="291"/>
      <c r="AS161" s="291"/>
      <c r="AT161" s="291"/>
      <c r="AU161" s="296"/>
      <c r="AV161" s="305">
        <f>SUM(AW161:BA161)</f>
        <v>0</v>
      </c>
      <c r="AW161" s="24"/>
      <c r="AX161" s="23"/>
      <c r="AY161" s="23"/>
      <c r="AZ161" s="23"/>
      <c r="BA161" s="306"/>
      <c r="BB161" s="307"/>
      <c r="BC161" s="119"/>
    </row>
    <row r="162" spans="3:55" ht="60" outlineLevel="1">
      <c r="C162" s="63">
        <v>9</v>
      </c>
      <c r="D162" s="59" t="s">
        <v>428</v>
      </c>
      <c r="E162" s="258" t="s">
        <v>429</v>
      </c>
      <c r="F162" s="169">
        <f t="shared" si="92"/>
        <v>200</v>
      </c>
      <c r="G162" s="8">
        <f t="shared" si="92"/>
        <v>200</v>
      </c>
      <c r="H162" s="11">
        <f t="shared" si="92"/>
        <v>0</v>
      </c>
      <c r="I162" s="10">
        <f t="shared" si="92"/>
        <v>0</v>
      </c>
      <c r="J162" s="16">
        <f t="shared" si="92"/>
        <v>0</v>
      </c>
      <c r="K162" s="26">
        <f t="shared" si="92"/>
        <v>0</v>
      </c>
      <c r="L162" s="192">
        <f t="shared" si="82"/>
        <v>0</v>
      </c>
      <c r="M162" s="12"/>
      <c r="N162" s="21"/>
      <c r="O162" s="21"/>
      <c r="P162" s="21"/>
      <c r="Q162" s="53"/>
      <c r="R162" s="192">
        <f t="shared" si="87"/>
        <v>0</v>
      </c>
      <c r="S162" s="12"/>
      <c r="T162" s="21"/>
      <c r="U162" s="21"/>
      <c r="V162" s="21"/>
      <c r="W162" s="27"/>
      <c r="X162" s="192">
        <v>200</v>
      </c>
      <c r="Y162" s="8">
        <v>200</v>
      </c>
      <c r="Z162" s="21"/>
      <c r="AA162" s="21"/>
      <c r="AB162" s="21"/>
      <c r="AC162" s="53"/>
      <c r="AD162" s="16">
        <f t="shared" si="89"/>
        <v>0</v>
      </c>
      <c r="AE162" s="12"/>
      <c r="AF162" s="21"/>
      <c r="AG162" s="21"/>
      <c r="AH162" s="21"/>
      <c r="AI162" s="27"/>
      <c r="AJ162" s="192">
        <v>0</v>
      </c>
      <c r="AK162" s="12"/>
      <c r="AL162" s="21"/>
      <c r="AM162" s="21"/>
      <c r="AN162" s="21"/>
      <c r="AO162" s="53"/>
      <c r="AP162" s="16">
        <v>0</v>
      </c>
      <c r="AQ162" s="12"/>
      <c r="AR162" s="21"/>
      <c r="AS162" s="21"/>
      <c r="AT162" s="21"/>
      <c r="AU162" s="27"/>
      <c r="AV162" s="192">
        <v>0</v>
      </c>
      <c r="AW162" s="12"/>
      <c r="AX162" s="10"/>
      <c r="AY162" s="10"/>
      <c r="AZ162" s="10"/>
      <c r="BA162" s="42"/>
      <c r="BB162" s="213"/>
      <c r="BC162" s="119"/>
    </row>
    <row r="163" spans="1:55" ht="75" outlineLevel="1">
      <c r="A163" s="31">
        <v>2</v>
      </c>
      <c r="C163" s="63">
        <v>10</v>
      </c>
      <c r="D163" s="59" t="s">
        <v>401</v>
      </c>
      <c r="E163" s="258" t="s">
        <v>236</v>
      </c>
      <c r="F163" s="169">
        <f t="shared" si="92"/>
        <v>4066.4759999999997</v>
      </c>
      <c r="G163" s="8">
        <f t="shared" si="92"/>
        <v>525</v>
      </c>
      <c r="H163" s="11">
        <f t="shared" si="92"/>
        <v>3350.39</v>
      </c>
      <c r="I163" s="10">
        <f t="shared" si="92"/>
        <v>0</v>
      </c>
      <c r="J163" s="16">
        <f t="shared" si="92"/>
        <v>0</v>
      </c>
      <c r="K163" s="26">
        <f t="shared" si="92"/>
        <v>191.086</v>
      </c>
      <c r="L163" s="192">
        <f t="shared" si="82"/>
        <v>525</v>
      </c>
      <c r="M163" s="12">
        <v>525</v>
      </c>
      <c r="N163" s="21"/>
      <c r="O163" s="21"/>
      <c r="P163" s="21"/>
      <c r="Q163" s="53"/>
      <c r="R163" s="192">
        <f t="shared" si="87"/>
        <v>0</v>
      </c>
      <c r="S163" s="12"/>
      <c r="T163" s="21"/>
      <c r="U163" s="21"/>
      <c r="V163" s="21"/>
      <c r="W163" s="27"/>
      <c r="X163" s="192">
        <f>SUM(Y163:AC163)</f>
        <v>3541.4759999999997</v>
      </c>
      <c r="Y163" s="8"/>
      <c r="Z163" s="21">
        <v>3350.39</v>
      </c>
      <c r="AA163" s="21"/>
      <c r="AB163" s="21"/>
      <c r="AC163" s="53">
        <v>191.086</v>
      </c>
      <c r="AD163" s="16">
        <f t="shared" si="89"/>
        <v>0</v>
      </c>
      <c r="AE163" s="12"/>
      <c r="AF163" s="21"/>
      <c r="AG163" s="21"/>
      <c r="AH163" s="21"/>
      <c r="AI163" s="27"/>
      <c r="AJ163" s="192">
        <f aca="true" t="shared" si="94" ref="AJ163:AJ170">SUM(AK163:AO163)</f>
        <v>0</v>
      </c>
      <c r="AK163" s="12"/>
      <c r="AL163" s="21"/>
      <c r="AM163" s="21"/>
      <c r="AN163" s="21"/>
      <c r="AO163" s="53"/>
      <c r="AP163" s="16">
        <f aca="true" t="shared" si="95" ref="AP163:AP170">SUM(AQ163:AU163)</f>
        <v>0</v>
      </c>
      <c r="AQ163" s="12"/>
      <c r="AR163" s="21"/>
      <c r="AS163" s="21"/>
      <c r="AT163" s="21"/>
      <c r="AU163" s="27"/>
      <c r="AV163" s="192">
        <f>SUM(AW163:BA163)</f>
        <v>0</v>
      </c>
      <c r="AW163" s="12"/>
      <c r="AX163" s="10"/>
      <c r="AY163" s="10"/>
      <c r="AZ163" s="10"/>
      <c r="BA163" s="42"/>
      <c r="BB163" s="213"/>
      <c r="BC163" s="119"/>
    </row>
    <row r="164" spans="1:55" ht="90" outlineLevel="1">
      <c r="A164" s="31">
        <v>2</v>
      </c>
      <c r="C164" s="63">
        <v>11</v>
      </c>
      <c r="D164" s="59" t="s">
        <v>32</v>
      </c>
      <c r="E164" s="258" t="s">
        <v>187</v>
      </c>
      <c r="F164" s="169">
        <f t="shared" si="92"/>
        <v>2760.407</v>
      </c>
      <c r="G164" s="8">
        <f t="shared" si="92"/>
        <v>120.5</v>
      </c>
      <c r="H164" s="11">
        <f t="shared" si="92"/>
        <v>2044.592</v>
      </c>
      <c r="I164" s="10">
        <f t="shared" si="92"/>
        <v>0</v>
      </c>
      <c r="J164" s="16">
        <f t="shared" si="92"/>
        <v>0</v>
      </c>
      <c r="K164" s="26">
        <f t="shared" si="92"/>
        <v>595.3149999999999</v>
      </c>
      <c r="L164" s="192">
        <f t="shared" si="82"/>
        <v>227.61</v>
      </c>
      <c r="M164" s="12">
        <v>120.5</v>
      </c>
      <c r="N164" s="21"/>
      <c r="O164" s="21"/>
      <c r="P164" s="21"/>
      <c r="Q164" s="53">
        <v>107.11</v>
      </c>
      <c r="R164" s="192">
        <f t="shared" si="87"/>
        <v>0</v>
      </c>
      <c r="S164" s="12"/>
      <c r="T164" s="21"/>
      <c r="U164" s="21"/>
      <c r="V164" s="21"/>
      <c r="W164" s="27"/>
      <c r="X164" s="192">
        <f>SUM(Y164:AC164)</f>
        <v>2532.797</v>
      </c>
      <c r="Y164" s="8"/>
      <c r="Z164" s="21">
        <v>2044.592</v>
      </c>
      <c r="AA164" s="21"/>
      <c r="AB164" s="21"/>
      <c r="AC164" s="53">
        <v>488.205</v>
      </c>
      <c r="AD164" s="16">
        <f t="shared" si="89"/>
        <v>0</v>
      </c>
      <c r="AE164" s="12"/>
      <c r="AF164" s="21">
        <v>0</v>
      </c>
      <c r="AG164" s="21"/>
      <c r="AH164" s="21"/>
      <c r="AI164" s="27">
        <v>0</v>
      </c>
      <c r="AJ164" s="192">
        <f t="shared" si="94"/>
        <v>0</v>
      </c>
      <c r="AK164" s="12"/>
      <c r="AL164" s="21"/>
      <c r="AM164" s="21"/>
      <c r="AN164" s="21"/>
      <c r="AO164" s="53"/>
      <c r="AP164" s="16">
        <f t="shared" si="95"/>
        <v>0</v>
      </c>
      <c r="AQ164" s="12"/>
      <c r="AR164" s="21"/>
      <c r="AS164" s="21"/>
      <c r="AT164" s="21"/>
      <c r="AU164" s="27"/>
      <c r="AV164" s="192">
        <f>SUM(AW164:BA164)</f>
        <v>0</v>
      </c>
      <c r="AW164" s="12"/>
      <c r="AX164" s="10"/>
      <c r="AY164" s="10"/>
      <c r="AZ164" s="10"/>
      <c r="BA164" s="42"/>
      <c r="BB164" s="213"/>
      <c r="BC164" s="119"/>
    </row>
    <row r="165" spans="1:55" ht="90" outlineLevel="1">
      <c r="A165" s="31">
        <v>2</v>
      </c>
      <c r="C165" s="63">
        <v>12</v>
      </c>
      <c r="D165" s="59" t="s">
        <v>419</v>
      </c>
      <c r="E165" s="258" t="s">
        <v>232</v>
      </c>
      <c r="F165" s="169">
        <f t="shared" si="92"/>
        <v>1150</v>
      </c>
      <c r="G165" s="8">
        <f t="shared" si="92"/>
        <v>1033.1860000000001</v>
      </c>
      <c r="H165" s="11">
        <f t="shared" si="92"/>
        <v>0</v>
      </c>
      <c r="I165" s="10">
        <f t="shared" si="92"/>
        <v>0</v>
      </c>
      <c r="J165" s="16">
        <f t="shared" si="92"/>
        <v>116.814</v>
      </c>
      <c r="K165" s="26">
        <f t="shared" si="92"/>
        <v>0</v>
      </c>
      <c r="L165" s="192">
        <f t="shared" si="82"/>
        <v>41.88499999999999</v>
      </c>
      <c r="M165" s="12">
        <f>290-248.115</f>
        <v>41.88499999999999</v>
      </c>
      <c r="N165" s="21"/>
      <c r="O165" s="21"/>
      <c r="P165" s="21"/>
      <c r="Q165" s="53"/>
      <c r="R165" s="192">
        <f t="shared" si="87"/>
        <v>703.115</v>
      </c>
      <c r="S165" s="12">
        <v>586.301</v>
      </c>
      <c r="T165" s="21"/>
      <c r="U165" s="21"/>
      <c r="V165" s="21">
        <v>116.814</v>
      </c>
      <c r="W165" s="27"/>
      <c r="X165" s="192">
        <f>SUM(Y165:AC165)</f>
        <v>405</v>
      </c>
      <c r="Y165" s="8">
        <v>405</v>
      </c>
      <c r="Z165" s="21"/>
      <c r="AA165" s="21"/>
      <c r="AB165" s="21"/>
      <c r="AC165" s="53"/>
      <c r="AD165" s="16">
        <f t="shared" si="89"/>
        <v>0</v>
      </c>
      <c r="AE165" s="12"/>
      <c r="AF165" s="21"/>
      <c r="AG165" s="21"/>
      <c r="AH165" s="21"/>
      <c r="AI165" s="27"/>
      <c r="AJ165" s="192">
        <f t="shared" si="94"/>
        <v>0</v>
      </c>
      <c r="AK165" s="12"/>
      <c r="AL165" s="21"/>
      <c r="AM165" s="21"/>
      <c r="AN165" s="21"/>
      <c r="AO165" s="53"/>
      <c r="AP165" s="16">
        <f t="shared" si="95"/>
        <v>0</v>
      </c>
      <c r="AQ165" s="12"/>
      <c r="AR165" s="21"/>
      <c r="AS165" s="21"/>
      <c r="AT165" s="21"/>
      <c r="AU165" s="27"/>
      <c r="AV165" s="192">
        <f>SUM(AW165:BA165)</f>
        <v>0</v>
      </c>
      <c r="AW165" s="12"/>
      <c r="AX165" s="10"/>
      <c r="AY165" s="10"/>
      <c r="AZ165" s="10"/>
      <c r="BA165" s="42"/>
      <c r="BB165" s="213"/>
      <c r="BC165" s="119"/>
    </row>
    <row r="166" spans="1:55" ht="45.75" outlineLevel="1" thickBot="1">
      <c r="A166" s="31">
        <v>3</v>
      </c>
      <c r="C166" s="63">
        <v>13</v>
      </c>
      <c r="D166" s="59" t="s">
        <v>247</v>
      </c>
      <c r="E166" s="258" t="s">
        <v>254</v>
      </c>
      <c r="F166" s="169">
        <f t="shared" si="92"/>
        <v>2000</v>
      </c>
      <c r="G166" s="8">
        <f t="shared" si="92"/>
        <v>2000</v>
      </c>
      <c r="H166" s="11">
        <f t="shared" si="92"/>
        <v>0</v>
      </c>
      <c r="I166" s="10">
        <f t="shared" si="92"/>
        <v>0</v>
      </c>
      <c r="J166" s="16">
        <f t="shared" si="92"/>
        <v>0</v>
      </c>
      <c r="K166" s="26">
        <f t="shared" si="92"/>
        <v>0</v>
      </c>
      <c r="L166" s="192">
        <f t="shared" si="82"/>
        <v>0</v>
      </c>
      <c r="M166" s="12"/>
      <c r="N166" s="21"/>
      <c r="O166" s="21"/>
      <c r="P166" s="21"/>
      <c r="Q166" s="53"/>
      <c r="R166" s="192">
        <f t="shared" si="87"/>
        <v>1000</v>
      </c>
      <c r="S166" s="12">
        <v>1000</v>
      </c>
      <c r="T166" s="21"/>
      <c r="U166" s="21"/>
      <c r="V166" s="21"/>
      <c r="W166" s="27"/>
      <c r="X166" s="192">
        <f>SUM(Y166:AC166)</f>
        <v>1000</v>
      </c>
      <c r="Y166" s="8">
        <v>1000</v>
      </c>
      <c r="Z166" s="21"/>
      <c r="AA166" s="21"/>
      <c r="AB166" s="21"/>
      <c r="AC166" s="53"/>
      <c r="AD166" s="16">
        <f t="shared" si="89"/>
        <v>0</v>
      </c>
      <c r="AE166" s="12"/>
      <c r="AF166" s="21"/>
      <c r="AG166" s="21"/>
      <c r="AH166" s="21"/>
      <c r="AI166" s="27"/>
      <c r="AJ166" s="192">
        <f t="shared" si="94"/>
        <v>0</v>
      </c>
      <c r="AK166" s="12"/>
      <c r="AL166" s="21"/>
      <c r="AM166" s="21"/>
      <c r="AN166" s="21"/>
      <c r="AO166" s="53"/>
      <c r="AP166" s="16">
        <f t="shared" si="95"/>
        <v>0</v>
      </c>
      <c r="AQ166" s="12"/>
      <c r="AR166" s="21"/>
      <c r="AS166" s="21"/>
      <c r="AT166" s="21"/>
      <c r="AU166" s="27"/>
      <c r="AV166" s="192">
        <f>SUM(AW166:BA166)</f>
        <v>0</v>
      </c>
      <c r="AW166" s="12"/>
      <c r="AX166" s="10"/>
      <c r="AY166" s="10"/>
      <c r="AZ166" s="10"/>
      <c r="BA166" s="42"/>
      <c r="BB166" s="213"/>
      <c r="BC166" s="119"/>
    </row>
    <row r="167" spans="1:55" ht="32.25" customHeight="1" thickBot="1">
      <c r="A167" s="98"/>
      <c r="B167" s="98"/>
      <c r="C167" s="443" t="s">
        <v>241</v>
      </c>
      <c r="D167" s="444"/>
      <c r="E167" s="445"/>
      <c r="F167" s="167">
        <f aca="true" t="shared" si="96" ref="F167:F175">L167+R167+X167+AD167+AJ167+AP167+AV167</f>
        <v>281422.25898</v>
      </c>
      <c r="G167" s="44">
        <f aca="true" t="shared" si="97" ref="G167:G175">M167+S167+Y167+AE167+AK167+AQ167+AW167</f>
        <v>31380.289</v>
      </c>
      <c r="H167" s="44">
        <f aca="true" t="shared" si="98" ref="H167:H175">N167+T167+Z167+AF167+AL167+AR167+AX167</f>
        <v>223708.412</v>
      </c>
      <c r="I167" s="44">
        <f aca="true" t="shared" si="99" ref="I167:I175">O167+U167+AA167+AG167+AM167+AS167+AY167</f>
        <v>10796.352980000001</v>
      </c>
      <c r="J167" s="44">
        <f aca="true" t="shared" si="100" ref="J167:J175">P167+V167+AB167+AH167+AN167+AT167+AZ167</f>
        <v>0</v>
      </c>
      <c r="K167" s="145">
        <f aca="true" t="shared" si="101" ref="K167:K175">Q167+W167+AC167+AI167+AO167+AU167+BA167</f>
        <v>15537.204999999998</v>
      </c>
      <c r="L167" s="167">
        <f aca="true" t="shared" si="102" ref="L167:L173">SUM(M167:Q167)</f>
        <v>14946.447</v>
      </c>
      <c r="M167" s="44">
        <f>SUM(M168:M173)</f>
        <v>1399.158</v>
      </c>
      <c r="N167" s="44">
        <f>SUM(N168:N173)</f>
        <v>0</v>
      </c>
      <c r="O167" s="44">
        <f>SUM(O168:O173)</f>
        <v>10102.772</v>
      </c>
      <c r="P167" s="44">
        <f>SUM(P168:P173)</f>
        <v>0</v>
      </c>
      <c r="Q167" s="45">
        <f>SUM(Q168:Q173)</f>
        <v>3444.517</v>
      </c>
      <c r="R167" s="46">
        <f>SUM(S167:W167)</f>
        <v>1114.35098</v>
      </c>
      <c r="S167" s="44">
        <f>SUM(S168:S173)</f>
        <v>189.472</v>
      </c>
      <c r="T167" s="44">
        <f>SUM(T168:T173)</f>
        <v>174.354</v>
      </c>
      <c r="U167" s="44">
        <f>SUM(U168:U173)</f>
        <v>693.58098</v>
      </c>
      <c r="V167" s="44">
        <f>SUM(V168:V173)</f>
        <v>0</v>
      </c>
      <c r="W167" s="145">
        <f>SUM(W168:W173)</f>
        <v>56.944</v>
      </c>
      <c r="X167" s="167">
        <f aca="true" t="shared" si="103" ref="X167:X287">SUM(Y167:AC167)</f>
        <v>3741.25</v>
      </c>
      <c r="Y167" s="44">
        <f>SUM(Y168:Y173)</f>
        <v>1601.7410000000002</v>
      </c>
      <c r="Z167" s="44">
        <f>SUM(Z168:Z173)</f>
        <v>1965.884</v>
      </c>
      <c r="AA167" s="44">
        <f>SUM(AA168:AA173)</f>
        <v>0</v>
      </c>
      <c r="AB167" s="44">
        <f>SUM(AB168:AB173)</f>
        <v>0</v>
      </c>
      <c r="AC167" s="45">
        <f>SUM(AC168:AC173)</f>
        <v>173.625</v>
      </c>
      <c r="AD167" s="46">
        <f>SUM(AE167:AI167)</f>
        <v>89988.176</v>
      </c>
      <c r="AE167" s="44">
        <f>SUM(AE168:AE173)</f>
        <v>12252.579</v>
      </c>
      <c r="AF167" s="44">
        <f>SUM(AF168:AF173)</f>
        <v>76377.94900000001</v>
      </c>
      <c r="AG167" s="44">
        <f>SUM(AG168:AG173)</f>
        <v>0</v>
      </c>
      <c r="AH167" s="44">
        <f>SUM(AH168:AH173)</f>
        <v>0</v>
      </c>
      <c r="AI167" s="145">
        <f>SUM(AI168:AI173)</f>
        <v>1357.648</v>
      </c>
      <c r="AJ167" s="167">
        <f t="shared" si="94"/>
        <v>75350.305</v>
      </c>
      <c r="AK167" s="44">
        <f>SUM(AK168:AK173)</f>
        <v>8040.409</v>
      </c>
      <c r="AL167" s="44">
        <f>SUM(AL168:AL173)</f>
        <v>63808.405</v>
      </c>
      <c r="AM167" s="44">
        <f>SUM(AM168:AM173)</f>
        <v>0</v>
      </c>
      <c r="AN167" s="44">
        <f>SUM(AN168:AN173)</f>
        <v>0</v>
      </c>
      <c r="AO167" s="45">
        <f>SUM(AO168:AO173)</f>
        <v>3501.491</v>
      </c>
      <c r="AP167" s="46">
        <f t="shared" si="95"/>
        <v>48140.865</v>
      </c>
      <c r="AQ167" s="44">
        <f>SUM(AQ168:AQ173)</f>
        <v>3948.465</v>
      </c>
      <c r="AR167" s="44">
        <f>SUM(AR168:AR173)</f>
        <v>40690.91</v>
      </c>
      <c r="AS167" s="44">
        <f>SUM(AS168:AS173)</f>
        <v>0</v>
      </c>
      <c r="AT167" s="44">
        <f>SUM(AT168:AT173)</f>
        <v>0</v>
      </c>
      <c r="AU167" s="145">
        <f>SUM(AU168:AU173)</f>
        <v>3501.49</v>
      </c>
      <c r="AV167" s="167">
        <f aca="true" t="shared" si="104" ref="AV167:AV201">SUM(AW167:BA167)</f>
        <v>48140.865</v>
      </c>
      <c r="AW167" s="44">
        <f aca="true" t="shared" si="105" ref="AW167:BB167">SUM(AW168:AW173)</f>
        <v>3948.465</v>
      </c>
      <c r="AX167" s="44">
        <f t="shared" si="105"/>
        <v>40690.91</v>
      </c>
      <c r="AY167" s="44">
        <f t="shared" si="105"/>
        <v>0</v>
      </c>
      <c r="AZ167" s="44">
        <f t="shared" si="105"/>
        <v>0</v>
      </c>
      <c r="BA167" s="45">
        <f>SUM(BA168:BA173)</f>
        <v>3501.49</v>
      </c>
      <c r="BB167" s="204">
        <f t="shared" si="105"/>
        <v>0</v>
      </c>
      <c r="BC167" s="119"/>
    </row>
    <row r="168" spans="3:55" ht="75" hidden="1" outlineLevel="1">
      <c r="C168" s="63">
        <v>1</v>
      </c>
      <c r="D168" s="62" t="s">
        <v>366</v>
      </c>
      <c r="E168" s="258" t="s">
        <v>360</v>
      </c>
      <c r="F168" s="169">
        <f t="shared" si="96"/>
        <v>160546.448</v>
      </c>
      <c r="G168" s="8">
        <f t="shared" si="97"/>
        <v>12838.126</v>
      </c>
      <c r="H168" s="11">
        <f t="shared" si="98"/>
        <v>135672.578</v>
      </c>
      <c r="I168" s="19">
        <f t="shared" si="99"/>
        <v>0</v>
      </c>
      <c r="J168" s="16">
        <f t="shared" si="100"/>
        <v>0</v>
      </c>
      <c r="K168" s="26">
        <f t="shared" si="101"/>
        <v>12035.744</v>
      </c>
      <c r="L168" s="192">
        <f t="shared" si="102"/>
        <v>0</v>
      </c>
      <c r="M168" s="8"/>
      <c r="N168" s="22"/>
      <c r="O168" s="22"/>
      <c r="P168" s="22"/>
      <c r="Q168" s="43"/>
      <c r="R168" s="192">
        <f aca="true" t="shared" si="106" ref="R168:R173">SUM(S168:W168)</f>
        <v>206.32000000000002</v>
      </c>
      <c r="S168" s="8">
        <v>31.966</v>
      </c>
      <c r="T168" s="19">
        <v>174.354</v>
      </c>
      <c r="U168" s="19"/>
      <c r="V168" s="19"/>
      <c r="W168" s="30"/>
      <c r="X168" s="192">
        <f t="shared" si="103"/>
        <v>2000</v>
      </c>
      <c r="Y168" s="8">
        <v>136.24</v>
      </c>
      <c r="Z168" s="19">
        <v>1690.135</v>
      </c>
      <c r="AA168" s="19"/>
      <c r="AB168" s="19"/>
      <c r="AC168" s="52">
        <v>173.625</v>
      </c>
      <c r="AD168" s="192">
        <f>SUM(AE168:AI168)</f>
        <v>19167.533000000003</v>
      </c>
      <c r="AE168" s="8">
        <v>1612.026</v>
      </c>
      <c r="AF168" s="19">
        <v>16197.859</v>
      </c>
      <c r="AG168" s="19"/>
      <c r="AH168" s="19"/>
      <c r="AI168" s="30">
        <v>1357.648</v>
      </c>
      <c r="AJ168" s="192">
        <f t="shared" si="94"/>
        <v>46390.865000000005</v>
      </c>
      <c r="AK168" s="8">
        <v>3685.964</v>
      </c>
      <c r="AL168" s="19">
        <v>39203.41</v>
      </c>
      <c r="AM168" s="19"/>
      <c r="AN168" s="19"/>
      <c r="AO168" s="52">
        <v>3501.491</v>
      </c>
      <c r="AP168" s="192">
        <f t="shared" si="95"/>
        <v>46390.865</v>
      </c>
      <c r="AQ168" s="9">
        <v>3685.965</v>
      </c>
      <c r="AR168" s="22">
        <v>39203.41</v>
      </c>
      <c r="AS168" s="22"/>
      <c r="AT168" s="22"/>
      <c r="AU168" s="30">
        <v>3501.49</v>
      </c>
      <c r="AV168" s="192">
        <f t="shared" si="104"/>
        <v>46390.865</v>
      </c>
      <c r="AW168" s="9">
        <v>3685.965</v>
      </c>
      <c r="AX168" s="22">
        <v>39203.41</v>
      </c>
      <c r="AY168" s="22"/>
      <c r="AZ168" s="22"/>
      <c r="BA168" s="43">
        <v>3501.49</v>
      </c>
      <c r="BB168" s="202"/>
      <c r="BC168" s="119"/>
    </row>
    <row r="169" spans="1:55" ht="75" hidden="1" outlineLevel="1">
      <c r="A169" s="33"/>
      <c r="B169" s="33"/>
      <c r="C169" s="63">
        <v>2</v>
      </c>
      <c r="D169" s="62" t="s">
        <v>292</v>
      </c>
      <c r="E169" s="258" t="s">
        <v>360</v>
      </c>
      <c r="F169" s="169">
        <f t="shared" si="96"/>
        <v>65325.96</v>
      </c>
      <c r="G169" s="8">
        <f t="shared" si="97"/>
        <v>9825.024</v>
      </c>
      <c r="H169" s="11">
        <f t="shared" si="98"/>
        <v>55500.935999999994</v>
      </c>
      <c r="I169" s="10">
        <f t="shared" si="99"/>
        <v>0</v>
      </c>
      <c r="J169" s="16">
        <f t="shared" si="100"/>
        <v>0</v>
      </c>
      <c r="K169" s="26">
        <f t="shared" si="101"/>
        <v>0</v>
      </c>
      <c r="L169" s="192">
        <f t="shared" si="102"/>
        <v>0</v>
      </c>
      <c r="M169" s="9"/>
      <c r="N169" s="22"/>
      <c r="O169" s="19"/>
      <c r="P169" s="22"/>
      <c r="Q169" s="52"/>
      <c r="R169" s="192">
        <f t="shared" si="106"/>
        <v>0</v>
      </c>
      <c r="S169" s="12"/>
      <c r="T169" s="19"/>
      <c r="U169" s="19"/>
      <c r="V169" s="19"/>
      <c r="W169" s="30"/>
      <c r="X169" s="192">
        <f t="shared" si="103"/>
        <v>165.653</v>
      </c>
      <c r="Y169" s="12">
        <v>24.915</v>
      </c>
      <c r="Z169" s="19">
        <v>140.738</v>
      </c>
      <c r="AA169" s="19"/>
      <c r="AB169" s="19"/>
      <c r="AC169" s="52"/>
      <c r="AD169" s="192">
        <f>SUM(AE169:AI169)</f>
        <v>38835.576</v>
      </c>
      <c r="AE169" s="12">
        <v>5840.87</v>
      </c>
      <c r="AF169" s="19">
        <v>32994.706</v>
      </c>
      <c r="AG169" s="19"/>
      <c r="AH169" s="19"/>
      <c r="AI169" s="30"/>
      <c r="AJ169" s="192">
        <f t="shared" si="94"/>
        <v>26324.731</v>
      </c>
      <c r="AK169" s="12">
        <v>3959.239</v>
      </c>
      <c r="AL169" s="19">
        <v>22365.492</v>
      </c>
      <c r="AM169" s="19"/>
      <c r="AN169" s="19"/>
      <c r="AO169" s="52"/>
      <c r="AP169" s="192">
        <f t="shared" si="95"/>
        <v>0</v>
      </c>
      <c r="AQ169" s="9"/>
      <c r="AR169" s="22"/>
      <c r="AS169" s="22"/>
      <c r="AT169" s="22"/>
      <c r="AU169" s="26"/>
      <c r="AV169" s="192">
        <f t="shared" si="104"/>
        <v>0</v>
      </c>
      <c r="AW169" s="9"/>
      <c r="AX169" s="22"/>
      <c r="AY169" s="22"/>
      <c r="AZ169" s="22"/>
      <c r="BA169" s="43"/>
      <c r="BB169" s="202"/>
      <c r="BC169" s="119"/>
    </row>
    <row r="170" spans="1:55" ht="60" hidden="1" outlineLevel="1">
      <c r="A170" s="33"/>
      <c r="B170" s="33"/>
      <c r="C170" s="63">
        <v>3</v>
      </c>
      <c r="D170" s="62" t="s">
        <v>242</v>
      </c>
      <c r="E170" s="258" t="s">
        <v>339</v>
      </c>
      <c r="F170" s="169">
        <f t="shared" si="96"/>
        <v>19278.618</v>
      </c>
      <c r="G170" s="8">
        <f t="shared" si="97"/>
        <v>2893.72</v>
      </c>
      <c r="H170" s="11">
        <f t="shared" si="98"/>
        <v>16384.898</v>
      </c>
      <c r="I170" s="10">
        <f t="shared" si="99"/>
        <v>0</v>
      </c>
      <c r="J170" s="16">
        <f t="shared" si="100"/>
        <v>0</v>
      </c>
      <c r="K170" s="26">
        <f t="shared" si="101"/>
        <v>0</v>
      </c>
      <c r="L170" s="192">
        <f t="shared" si="102"/>
        <v>0</v>
      </c>
      <c r="M170" s="9"/>
      <c r="N170" s="22"/>
      <c r="O170" s="19"/>
      <c r="P170" s="22"/>
      <c r="Q170" s="52"/>
      <c r="R170" s="192">
        <f t="shared" si="106"/>
        <v>0</v>
      </c>
      <c r="S170" s="12"/>
      <c r="T170" s="19"/>
      <c r="U170" s="19"/>
      <c r="V170" s="19"/>
      <c r="W170" s="30"/>
      <c r="X170" s="192">
        <f t="shared" si="103"/>
        <v>43.551</v>
      </c>
      <c r="Y170" s="12">
        <v>6.537</v>
      </c>
      <c r="Z170" s="19">
        <v>37.014</v>
      </c>
      <c r="AA170" s="19"/>
      <c r="AB170" s="19"/>
      <c r="AC170" s="52"/>
      <c r="AD170" s="192">
        <f>SUM(AE170:AI170)</f>
        <v>19235.067</v>
      </c>
      <c r="AE170" s="12">
        <v>2887.183</v>
      </c>
      <c r="AF170" s="19">
        <v>16347.884</v>
      </c>
      <c r="AG170" s="19"/>
      <c r="AH170" s="19"/>
      <c r="AI170" s="30"/>
      <c r="AJ170" s="192">
        <f t="shared" si="94"/>
        <v>0</v>
      </c>
      <c r="AK170" s="12"/>
      <c r="AL170" s="19"/>
      <c r="AM170" s="19"/>
      <c r="AN170" s="19"/>
      <c r="AO170" s="52"/>
      <c r="AP170" s="192">
        <f t="shared" si="95"/>
        <v>0</v>
      </c>
      <c r="AQ170" s="9"/>
      <c r="AR170" s="22"/>
      <c r="AS170" s="22"/>
      <c r="AT170" s="22"/>
      <c r="AU170" s="26"/>
      <c r="AV170" s="192">
        <f t="shared" si="104"/>
        <v>0</v>
      </c>
      <c r="AW170" s="9"/>
      <c r="AX170" s="22"/>
      <c r="AY170" s="22"/>
      <c r="AZ170" s="22"/>
      <c r="BA170" s="43"/>
      <c r="BB170" s="202"/>
      <c r="BC170" s="119"/>
    </row>
    <row r="171" spans="1:55" ht="92.25" customHeight="1" hidden="1" outlineLevel="1">
      <c r="A171" s="33"/>
      <c r="B171" s="33"/>
      <c r="C171" s="63">
        <v>4</v>
      </c>
      <c r="D171" s="62" t="s">
        <v>243</v>
      </c>
      <c r="E171" s="258" t="s">
        <v>108</v>
      </c>
      <c r="F171" s="169">
        <f t="shared" si="96"/>
        <v>19000</v>
      </c>
      <c r="G171" s="8">
        <f t="shared" si="97"/>
        <v>2850</v>
      </c>
      <c r="H171" s="11">
        <f t="shared" si="98"/>
        <v>16150</v>
      </c>
      <c r="I171" s="10">
        <f t="shared" si="99"/>
        <v>0</v>
      </c>
      <c r="J171" s="16">
        <f t="shared" si="100"/>
        <v>0</v>
      </c>
      <c r="K171" s="26">
        <f t="shared" si="101"/>
        <v>0</v>
      </c>
      <c r="L171" s="192">
        <v>0</v>
      </c>
      <c r="M171" s="9"/>
      <c r="N171" s="22"/>
      <c r="O171" s="19"/>
      <c r="P171" s="22"/>
      <c r="Q171" s="52"/>
      <c r="R171" s="192">
        <v>0</v>
      </c>
      <c r="S171" s="12"/>
      <c r="T171" s="19"/>
      <c r="U171" s="19"/>
      <c r="V171" s="19"/>
      <c r="W171" s="30"/>
      <c r="X171" s="192">
        <v>115.291</v>
      </c>
      <c r="Y171" s="12">
        <v>17.294</v>
      </c>
      <c r="Z171" s="19">
        <v>97.997</v>
      </c>
      <c r="AA171" s="19"/>
      <c r="AB171" s="19"/>
      <c r="AC171" s="52"/>
      <c r="AD171" s="192">
        <v>12750</v>
      </c>
      <c r="AE171" s="12">
        <v>1912.5</v>
      </c>
      <c r="AF171" s="19">
        <v>10837.5</v>
      </c>
      <c r="AG171" s="19"/>
      <c r="AH171" s="19"/>
      <c r="AI171" s="30"/>
      <c r="AJ171" s="192">
        <v>2634.709</v>
      </c>
      <c r="AK171" s="12">
        <v>395.206</v>
      </c>
      <c r="AL171" s="19">
        <v>2239.503</v>
      </c>
      <c r="AM171" s="19"/>
      <c r="AN171" s="19"/>
      <c r="AO171" s="52"/>
      <c r="AP171" s="192">
        <v>1750</v>
      </c>
      <c r="AQ171" s="9">
        <v>262.5</v>
      </c>
      <c r="AR171" s="22">
        <v>1487.5</v>
      </c>
      <c r="AS171" s="22"/>
      <c r="AT171" s="22"/>
      <c r="AU171" s="26"/>
      <c r="AV171" s="192">
        <v>1750</v>
      </c>
      <c r="AW171" s="9">
        <v>262.5</v>
      </c>
      <c r="AX171" s="22">
        <v>1487.5</v>
      </c>
      <c r="AY171" s="22"/>
      <c r="AZ171" s="22"/>
      <c r="BA171" s="43"/>
      <c r="BB171" s="202"/>
      <c r="BC171" s="119"/>
    </row>
    <row r="172" spans="1:55" ht="90" customHeight="1" hidden="1" outlineLevel="1">
      <c r="A172" s="33"/>
      <c r="B172" s="33"/>
      <c r="C172" s="63">
        <v>5</v>
      </c>
      <c r="D172" s="62" t="s">
        <v>256</v>
      </c>
      <c r="E172" s="258" t="s">
        <v>359</v>
      </c>
      <c r="F172" s="169">
        <f t="shared" si="96"/>
        <v>15406.23998</v>
      </c>
      <c r="G172" s="8">
        <f t="shared" si="97"/>
        <v>1108.426</v>
      </c>
      <c r="H172" s="11">
        <f t="shared" si="98"/>
        <v>0</v>
      </c>
      <c r="I172" s="10">
        <f t="shared" si="99"/>
        <v>10796.352980000001</v>
      </c>
      <c r="J172" s="16">
        <f t="shared" si="100"/>
        <v>0</v>
      </c>
      <c r="K172" s="26">
        <f t="shared" si="101"/>
        <v>3501.461</v>
      </c>
      <c r="L172" s="192">
        <f t="shared" si="102"/>
        <v>14498.209</v>
      </c>
      <c r="M172" s="9">
        <v>950.92</v>
      </c>
      <c r="N172" s="22"/>
      <c r="O172" s="19">
        <v>10102.772</v>
      </c>
      <c r="P172" s="19"/>
      <c r="Q172" s="52">
        <v>3444.517</v>
      </c>
      <c r="R172" s="192">
        <f t="shared" si="106"/>
        <v>908.0309799999999</v>
      </c>
      <c r="S172" s="12">
        <v>157.506</v>
      </c>
      <c r="T172" s="19"/>
      <c r="U172" s="19">
        <v>693.58098</v>
      </c>
      <c r="V172" s="19"/>
      <c r="W172" s="30">
        <v>56.944</v>
      </c>
      <c r="X172" s="192">
        <f t="shared" si="103"/>
        <v>0</v>
      </c>
      <c r="Y172" s="9"/>
      <c r="Z172" s="22"/>
      <c r="AA172" s="22"/>
      <c r="AB172" s="22"/>
      <c r="AC172" s="43"/>
      <c r="AD172" s="192">
        <f aca="true" t="shared" si="107" ref="AD172:AD179">SUM(AE172:AI172)</f>
        <v>0</v>
      </c>
      <c r="AE172" s="9"/>
      <c r="AF172" s="22"/>
      <c r="AG172" s="22"/>
      <c r="AH172" s="22"/>
      <c r="AI172" s="26"/>
      <c r="AJ172" s="192">
        <f aca="true" t="shared" si="108" ref="AJ172:AJ179">SUM(AK172:AO172)</f>
        <v>0</v>
      </c>
      <c r="AK172" s="9"/>
      <c r="AL172" s="22"/>
      <c r="AM172" s="22"/>
      <c r="AN172" s="22"/>
      <c r="AO172" s="43"/>
      <c r="AP172" s="192">
        <f aca="true" t="shared" si="109" ref="AP172:AP181">SUM(AQ172:AU172)</f>
        <v>0</v>
      </c>
      <c r="AQ172" s="9"/>
      <c r="AR172" s="22"/>
      <c r="AS172" s="22"/>
      <c r="AT172" s="22"/>
      <c r="AU172" s="26"/>
      <c r="AV172" s="192">
        <f t="shared" si="104"/>
        <v>0</v>
      </c>
      <c r="AW172" s="9"/>
      <c r="AX172" s="22"/>
      <c r="AY172" s="22"/>
      <c r="AZ172" s="22"/>
      <c r="BA172" s="43"/>
      <c r="BB172" s="202"/>
      <c r="BC172" s="119"/>
    </row>
    <row r="173" spans="1:55" ht="45" customHeight="1" hidden="1" outlineLevel="1" thickBot="1">
      <c r="A173" s="99"/>
      <c r="B173" s="99"/>
      <c r="C173" s="136">
        <v>6</v>
      </c>
      <c r="D173" s="142" t="s">
        <v>103</v>
      </c>
      <c r="E173" s="259" t="s">
        <v>244</v>
      </c>
      <c r="F173" s="178">
        <f t="shared" si="96"/>
        <v>1864.9930000000002</v>
      </c>
      <c r="G173" s="24">
        <f t="shared" si="97"/>
        <v>1864.9930000000002</v>
      </c>
      <c r="H173" s="28">
        <f t="shared" si="98"/>
        <v>0</v>
      </c>
      <c r="I173" s="23">
        <f t="shared" si="99"/>
        <v>0</v>
      </c>
      <c r="J173" s="29">
        <f t="shared" si="100"/>
        <v>0</v>
      </c>
      <c r="K173" s="25">
        <f t="shared" si="101"/>
        <v>0</v>
      </c>
      <c r="L173" s="192">
        <f t="shared" si="102"/>
        <v>448.238</v>
      </c>
      <c r="M173" s="143">
        <v>448.238</v>
      </c>
      <c r="N173" s="127"/>
      <c r="O173" s="137"/>
      <c r="P173" s="137"/>
      <c r="Q173" s="128"/>
      <c r="R173" s="192">
        <f t="shared" si="106"/>
        <v>0</v>
      </c>
      <c r="S173" s="24"/>
      <c r="T173" s="137"/>
      <c r="U173" s="137"/>
      <c r="V173" s="137"/>
      <c r="W173" s="196"/>
      <c r="X173" s="192">
        <f t="shared" si="103"/>
        <v>1416.755</v>
      </c>
      <c r="Y173" s="12">
        <v>1416.755</v>
      </c>
      <c r="Z173" s="127"/>
      <c r="AA173" s="127"/>
      <c r="AB173" s="127"/>
      <c r="AC173" s="128"/>
      <c r="AD173" s="192">
        <f t="shared" si="107"/>
        <v>0</v>
      </c>
      <c r="AE173" s="126"/>
      <c r="AF173" s="127"/>
      <c r="AG173" s="127"/>
      <c r="AH173" s="127"/>
      <c r="AI173" s="144"/>
      <c r="AJ173" s="192">
        <f t="shared" si="108"/>
        <v>0</v>
      </c>
      <c r="AK173" s="126"/>
      <c r="AL173" s="127"/>
      <c r="AM173" s="127"/>
      <c r="AN173" s="127"/>
      <c r="AO173" s="128"/>
      <c r="AP173" s="192">
        <f t="shared" si="109"/>
        <v>0</v>
      </c>
      <c r="AQ173" s="126"/>
      <c r="AR173" s="127"/>
      <c r="AS173" s="127"/>
      <c r="AT173" s="127"/>
      <c r="AU173" s="144"/>
      <c r="AV173" s="192">
        <f t="shared" si="104"/>
        <v>0</v>
      </c>
      <c r="AW173" s="126"/>
      <c r="AX173" s="127"/>
      <c r="AY173" s="127"/>
      <c r="AZ173" s="127"/>
      <c r="BA173" s="128"/>
      <c r="BB173" s="207"/>
      <c r="BC173" s="119"/>
    </row>
    <row r="174" spans="1:55" ht="31.5" customHeight="1" collapsed="1" thickBot="1">
      <c r="A174" s="98"/>
      <c r="B174" s="98"/>
      <c r="C174" s="443" t="s">
        <v>245</v>
      </c>
      <c r="D174" s="444"/>
      <c r="E174" s="445"/>
      <c r="F174" s="167">
        <f t="shared" si="96"/>
        <v>1126948.523</v>
      </c>
      <c r="G174" s="44">
        <f t="shared" si="97"/>
        <v>2073.113</v>
      </c>
      <c r="H174" s="44">
        <f t="shared" si="98"/>
        <v>25015.474</v>
      </c>
      <c r="I174" s="44">
        <f t="shared" si="99"/>
        <v>724981.585</v>
      </c>
      <c r="J174" s="44">
        <f t="shared" si="100"/>
        <v>363054.078</v>
      </c>
      <c r="K174" s="145">
        <f t="shared" si="101"/>
        <v>11824.273</v>
      </c>
      <c r="L174" s="167">
        <f aca="true" t="shared" si="110" ref="L174:L201">SUM(M174:Q174)</f>
        <v>56636.72099999999</v>
      </c>
      <c r="M174" s="44">
        <f>M175+M178+M219+M281</f>
        <v>2.301</v>
      </c>
      <c r="N174" s="44">
        <f>N175+N178+N219+N281</f>
        <v>0</v>
      </c>
      <c r="O174" s="44">
        <f>O175+O178+O219+O281</f>
        <v>28060.950999999997</v>
      </c>
      <c r="P174" s="44">
        <f>P175+P178+P219+P281</f>
        <v>23073.468999999997</v>
      </c>
      <c r="Q174" s="44">
        <f>Q175+Q178+Q219+Q281</f>
        <v>5500</v>
      </c>
      <c r="R174" s="167">
        <f aca="true" t="shared" si="111" ref="R174:R183">SUM(S174:W174)</f>
        <v>31698.899999999998</v>
      </c>
      <c r="S174" s="44">
        <f>S175+S178+S219+S281</f>
        <v>40.53</v>
      </c>
      <c r="T174" s="44">
        <f>T175+T178+T219+T281</f>
        <v>212.5</v>
      </c>
      <c r="U174" s="44">
        <f>U175+U178+U219+U281</f>
        <v>4766.445</v>
      </c>
      <c r="V174" s="44">
        <f>V175+V178+V219+V281</f>
        <v>22659.304</v>
      </c>
      <c r="W174" s="44">
        <f>W175+W178+W219+W281</f>
        <v>4020.121</v>
      </c>
      <c r="X174" s="167">
        <f>SUM(Y174:AC174)</f>
        <v>25094.463</v>
      </c>
      <c r="Y174" s="44">
        <f>Y175+Y178+Y219+Y281</f>
        <v>312.217</v>
      </c>
      <c r="Z174" s="44">
        <f>Z175+Z178+Z219+Z281</f>
        <v>85.654</v>
      </c>
      <c r="AA174" s="44">
        <f>AA175+AA178+AA219+AA281</f>
        <v>4455.162</v>
      </c>
      <c r="AB174" s="44">
        <f>AB175+AB178+AB219+AB281</f>
        <v>18591.214</v>
      </c>
      <c r="AC174" s="44">
        <f>AC175+AC178+AC219+AC281</f>
        <v>1650.2160000000001</v>
      </c>
      <c r="AD174" s="167">
        <f t="shared" si="107"/>
        <v>56248.818</v>
      </c>
      <c r="AE174" s="44">
        <f>AE175+AE178+AE219+AE281</f>
        <v>534.496</v>
      </c>
      <c r="AF174" s="44">
        <f>AF175+AF178+AF219+AF281</f>
        <v>1640.4789999999998</v>
      </c>
      <c r="AG174" s="44">
        <f>AG175+AG178+AG219+AG281</f>
        <v>30120.182</v>
      </c>
      <c r="AH174" s="44">
        <f>AH175+AH178+AH219+AH281</f>
        <v>23682.475000000002</v>
      </c>
      <c r="AI174" s="44">
        <f>AI175+AI178+AI219+AI281</f>
        <v>271.186</v>
      </c>
      <c r="AJ174" s="167">
        <f t="shared" si="108"/>
        <v>295388.784</v>
      </c>
      <c r="AK174" s="44">
        <f>AK175+AK178+AK219+AK281</f>
        <v>1048.6</v>
      </c>
      <c r="AL174" s="44">
        <f>AL175+AL178+AL219+AL281</f>
        <v>9055.079</v>
      </c>
      <c r="AM174" s="44">
        <f>AM175+AM178+AM219+AM281</f>
        <v>187618.706</v>
      </c>
      <c r="AN174" s="44">
        <f>AN175+AN178+AN219+AN281</f>
        <v>97283.649</v>
      </c>
      <c r="AO174" s="44">
        <f>AO175+AO178+AO219+AO281</f>
        <v>382.75</v>
      </c>
      <c r="AP174" s="167">
        <f t="shared" si="109"/>
        <v>251894.402</v>
      </c>
      <c r="AQ174" s="44">
        <f>AQ175+AQ178+AQ219+AQ281</f>
        <v>134.969</v>
      </c>
      <c r="AR174" s="44">
        <f>AR175+AR178+AR219+AR281</f>
        <v>8071.762</v>
      </c>
      <c r="AS174" s="44">
        <f>AS175+AS178+AS219+AS281</f>
        <v>164299.467</v>
      </c>
      <c r="AT174" s="44">
        <f>AT175+AT178+AT219+AT281</f>
        <v>79388.20400000001</v>
      </c>
      <c r="AU174" s="44">
        <f>AU175+AU178+AU219+AU281</f>
        <v>0</v>
      </c>
      <c r="AV174" s="167">
        <f t="shared" si="104"/>
        <v>409986.435</v>
      </c>
      <c r="AW174" s="44">
        <f>AW175+AW178+AW219+AW281</f>
        <v>0</v>
      </c>
      <c r="AX174" s="44">
        <f>AX175+AX178+AX219+AX281</f>
        <v>5950</v>
      </c>
      <c r="AY174" s="44">
        <f>AY175+AY178+AY219+AY281</f>
        <v>305660.672</v>
      </c>
      <c r="AZ174" s="44">
        <f>AZ175+AZ178+AZ219+AZ281</f>
        <v>98375.76299999999</v>
      </c>
      <c r="BA174" s="44">
        <f>BA175+BA178+BA219+BA281</f>
        <v>0</v>
      </c>
      <c r="BB174" s="204">
        <v>0</v>
      </c>
      <c r="BC174" s="119"/>
    </row>
    <row r="175" spans="1:55" s="230" customFormat="1" ht="30.75" customHeight="1" thickBot="1">
      <c r="A175" s="216"/>
      <c r="B175" s="216"/>
      <c r="C175" s="155">
        <v>1</v>
      </c>
      <c r="D175" s="431" t="s">
        <v>25</v>
      </c>
      <c r="E175" s="438" t="s">
        <v>244</v>
      </c>
      <c r="F175" s="217">
        <f t="shared" si="96"/>
        <v>987.295</v>
      </c>
      <c r="G175" s="218">
        <f t="shared" si="97"/>
        <v>146.996</v>
      </c>
      <c r="H175" s="219">
        <f t="shared" si="98"/>
        <v>839.2009999999999</v>
      </c>
      <c r="I175" s="220">
        <f t="shared" si="99"/>
        <v>0</v>
      </c>
      <c r="J175" s="221">
        <f t="shared" si="100"/>
        <v>1.098</v>
      </c>
      <c r="K175" s="222">
        <f t="shared" si="101"/>
        <v>0</v>
      </c>
      <c r="L175" s="223">
        <f t="shared" si="110"/>
        <v>0</v>
      </c>
      <c r="M175" s="224">
        <f>SUM(M176:M177)</f>
        <v>0</v>
      </c>
      <c r="N175" s="224">
        <f>SUM(N176:N177)</f>
        <v>0</v>
      </c>
      <c r="O175" s="224">
        <f>SUM(O176:O177)</f>
        <v>0</v>
      </c>
      <c r="P175" s="224">
        <f>SUM(P176:P177)</f>
        <v>0</v>
      </c>
      <c r="Q175" s="224">
        <f>SUM(Q176:Q177)</f>
        <v>0</v>
      </c>
      <c r="R175" s="226">
        <f t="shared" si="111"/>
        <v>0</v>
      </c>
      <c r="S175" s="224">
        <f>SUM(S176:S177)</f>
        <v>0</v>
      </c>
      <c r="T175" s="224">
        <f>SUM(T176:T177)</f>
        <v>0</v>
      </c>
      <c r="U175" s="224">
        <f>SUM(U176:U177)</f>
        <v>0</v>
      </c>
      <c r="V175" s="224">
        <f>SUM(V176:V177)</f>
        <v>0</v>
      </c>
      <c r="W175" s="227">
        <f>SUM(W176:W177)</f>
        <v>0</v>
      </c>
      <c r="X175" s="223">
        <f t="shared" si="103"/>
        <v>7.32</v>
      </c>
      <c r="Y175" s="224">
        <f>SUM(Y176:Y177)</f>
        <v>0</v>
      </c>
      <c r="Z175" s="224">
        <f>SUM(Z176:Z177)</f>
        <v>6.222</v>
      </c>
      <c r="AA175" s="224">
        <f>SUM(AA176:AA177)</f>
        <v>0</v>
      </c>
      <c r="AB175" s="224">
        <f>SUM(AB176:AB177)</f>
        <v>1.098</v>
      </c>
      <c r="AC175" s="225">
        <f>SUM(AC176:AC177)</f>
        <v>0</v>
      </c>
      <c r="AD175" s="226">
        <f t="shared" si="107"/>
        <v>979.9749999999999</v>
      </c>
      <c r="AE175" s="224">
        <f>SUM(AE176:AE177)</f>
        <v>146.996</v>
      </c>
      <c r="AF175" s="224">
        <f>SUM(AF176:AF177)</f>
        <v>832.9789999999999</v>
      </c>
      <c r="AG175" s="224">
        <f>SUM(AG176:AG177)</f>
        <v>0</v>
      </c>
      <c r="AH175" s="224">
        <f>SUM(AH176:AH177)</f>
        <v>0</v>
      </c>
      <c r="AI175" s="227">
        <f>SUM(AI176:AI177)</f>
        <v>0</v>
      </c>
      <c r="AJ175" s="223">
        <f t="shared" si="108"/>
        <v>0</v>
      </c>
      <c r="AK175" s="224">
        <f>SUM(AK176:AK177)</f>
        <v>0</v>
      </c>
      <c r="AL175" s="224">
        <f>SUM(AL176:AL177)</f>
        <v>0</v>
      </c>
      <c r="AM175" s="224">
        <f>SUM(AM176:AM177)</f>
        <v>0</v>
      </c>
      <c r="AN175" s="224">
        <f>SUM(AN176:AN177)</f>
        <v>0</v>
      </c>
      <c r="AO175" s="225">
        <f>SUM(AO176:AO177)</f>
        <v>0</v>
      </c>
      <c r="AP175" s="226">
        <f t="shared" si="109"/>
        <v>0</v>
      </c>
      <c r="AQ175" s="224">
        <f>SUM(AQ176:AQ177)</f>
        <v>0</v>
      </c>
      <c r="AR175" s="224">
        <f>SUM(AR176:AR177)</f>
        <v>0</v>
      </c>
      <c r="AS175" s="224">
        <f>SUM(AS176:AS177)</f>
        <v>0</v>
      </c>
      <c r="AT175" s="224">
        <f>SUM(AT176:AT177)</f>
        <v>0</v>
      </c>
      <c r="AU175" s="227">
        <f>SUM(AU176:AU177)</f>
        <v>0</v>
      </c>
      <c r="AV175" s="223">
        <f t="shared" si="104"/>
        <v>0</v>
      </c>
      <c r="AW175" s="224">
        <f>SUM(AW176:AW177)</f>
        <v>0</v>
      </c>
      <c r="AX175" s="224">
        <f>SUM(AX176:AX177)</f>
        <v>0</v>
      </c>
      <c r="AY175" s="224">
        <f>SUM(AY176:AY177)</f>
        <v>0</v>
      </c>
      <c r="AZ175" s="224">
        <f>SUM(AZ176:AZ177)</f>
        <v>0</v>
      </c>
      <c r="BA175" s="225">
        <f>SUM(BA176:BA177)</f>
        <v>0</v>
      </c>
      <c r="BB175" s="228"/>
      <c r="BC175" s="229"/>
    </row>
    <row r="176" spans="1:55" ht="107.25" customHeight="1" hidden="1" outlineLevel="1">
      <c r="A176" s="33">
        <v>1</v>
      </c>
      <c r="B176" s="33" t="s">
        <v>369</v>
      </c>
      <c r="C176" s="63">
        <v>1</v>
      </c>
      <c r="D176" s="62" t="s">
        <v>26</v>
      </c>
      <c r="E176" s="258" t="s">
        <v>24</v>
      </c>
      <c r="F176" s="169">
        <f aca="true" t="shared" si="112" ref="F176:K177">L176+R176+X176+AD176+AJ176+AP176+AV176</f>
        <v>893.6619999999999</v>
      </c>
      <c r="G176" s="8">
        <f t="shared" si="112"/>
        <v>133.5</v>
      </c>
      <c r="H176" s="11">
        <f t="shared" si="112"/>
        <v>759.6129999999999</v>
      </c>
      <c r="I176" s="10">
        <f t="shared" si="112"/>
        <v>0</v>
      </c>
      <c r="J176" s="16">
        <f t="shared" si="112"/>
        <v>0.549</v>
      </c>
      <c r="K176" s="26">
        <f t="shared" si="112"/>
        <v>0</v>
      </c>
      <c r="L176" s="192">
        <f t="shared" si="110"/>
        <v>0</v>
      </c>
      <c r="M176" s="9"/>
      <c r="N176" s="22"/>
      <c r="O176" s="19"/>
      <c r="P176" s="22"/>
      <c r="Q176" s="52"/>
      <c r="R176" s="192">
        <f t="shared" si="111"/>
        <v>0</v>
      </c>
      <c r="S176" s="12"/>
      <c r="T176" s="19"/>
      <c r="U176" s="19"/>
      <c r="V176" s="19"/>
      <c r="W176" s="30"/>
      <c r="X176" s="192">
        <f>SUM(Y176:AC176)</f>
        <v>3.66</v>
      </c>
      <c r="Y176" s="12"/>
      <c r="Z176" s="19">
        <v>3.111</v>
      </c>
      <c r="AA176" s="19"/>
      <c r="AB176" s="19">
        <v>0.549</v>
      </c>
      <c r="AC176" s="52"/>
      <c r="AD176" s="192">
        <f t="shared" si="107"/>
        <v>890.002</v>
      </c>
      <c r="AE176" s="9">
        <v>133.5</v>
      </c>
      <c r="AF176" s="19">
        <v>756.502</v>
      </c>
      <c r="AG176" s="19"/>
      <c r="AH176" s="19"/>
      <c r="AI176" s="30"/>
      <c r="AJ176" s="192">
        <f t="shared" si="108"/>
        <v>0</v>
      </c>
      <c r="AK176" s="12"/>
      <c r="AL176" s="19"/>
      <c r="AM176" s="19"/>
      <c r="AN176" s="19"/>
      <c r="AO176" s="52"/>
      <c r="AP176" s="192">
        <f t="shared" si="109"/>
        <v>0</v>
      </c>
      <c r="AQ176" s="9"/>
      <c r="AR176" s="22"/>
      <c r="AS176" s="22"/>
      <c r="AT176" s="22"/>
      <c r="AU176" s="26"/>
      <c r="AV176" s="192">
        <f t="shared" si="104"/>
        <v>0</v>
      </c>
      <c r="AW176" s="9"/>
      <c r="AX176" s="22"/>
      <c r="AY176" s="22"/>
      <c r="AZ176" s="22"/>
      <c r="BA176" s="43"/>
      <c r="BB176" s="202"/>
      <c r="BC176" s="119"/>
    </row>
    <row r="177" spans="1:55" ht="90.75" hidden="1" outlineLevel="1" thickBot="1">
      <c r="A177" s="33"/>
      <c r="B177" s="33"/>
      <c r="C177" s="63">
        <v>2</v>
      </c>
      <c r="D177" s="62" t="s">
        <v>437</v>
      </c>
      <c r="E177" s="258" t="s">
        <v>24</v>
      </c>
      <c r="F177" s="169">
        <f t="shared" si="112"/>
        <v>93.633</v>
      </c>
      <c r="G177" s="8">
        <f t="shared" si="112"/>
        <v>13.496</v>
      </c>
      <c r="H177" s="11">
        <f t="shared" si="112"/>
        <v>79.58800000000001</v>
      </c>
      <c r="I177" s="10">
        <f t="shared" si="112"/>
        <v>0</v>
      </c>
      <c r="J177" s="16">
        <f t="shared" si="112"/>
        <v>0.549</v>
      </c>
      <c r="K177" s="26">
        <f t="shared" si="112"/>
        <v>0</v>
      </c>
      <c r="L177" s="192">
        <f t="shared" si="110"/>
        <v>0</v>
      </c>
      <c r="M177" s="9"/>
      <c r="N177" s="22"/>
      <c r="O177" s="19"/>
      <c r="P177" s="22"/>
      <c r="Q177" s="52"/>
      <c r="R177" s="192">
        <f t="shared" si="111"/>
        <v>0</v>
      </c>
      <c r="S177" s="12"/>
      <c r="T177" s="19"/>
      <c r="U177" s="19"/>
      <c r="V177" s="19"/>
      <c r="W177" s="30"/>
      <c r="X177" s="192">
        <f>SUM(Y177:AC177)</f>
        <v>3.66</v>
      </c>
      <c r="Y177" s="12"/>
      <c r="Z177" s="19">
        <v>3.111</v>
      </c>
      <c r="AA177" s="19"/>
      <c r="AB177" s="19">
        <v>0.549</v>
      </c>
      <c r="AC177" s="52"/>
      <c r="AD177" s="192">
        <f t="shared" si="107"/>
        <v>89.973</v>
      </c>
      <c r="AE177" s="9">
        <v>13.496</v>
      </c>
      <c r="AF177" s="19">
        <v>76.477</v>
      </c>
      <c r="AG177" s="19"/>
      <c r="AH177" s="19"/>
      <c r="AI177" s="30"/>
      <c r="AJ177" s="192">
        <f t="shared" si="108"/>
        <v>0</v>
      </c>
      <c r="AK177" s="12"/>
      <c r="AL177" s="19"/>
      <c r="AM177" s="19"/>
      <c r="AN177" s="19"/>
      <c r="AO177" s="52"/>
      <c r="AP177" s="192">
        <f t="shared" si="109"/>
        <v>0</v>
      </c>
      <c r="AQ177" s="9"/>
      <c r="AR177" s="22"/>
      <c r="AS177" s="22"/>
      <c r="AT177" s="22"/>
      <c r="AU177" s="26"/>
      <c r="AV177" s="192">
        <f t="shared" si="104"/>
        <v>0</v>
      </c>
      <c r="AW177" s="9"/>
      <c r="AX177" s="22"/>
      <c r="AY177" s="22"/>
      <c r="AZ177" s="22"/>
      <c r="BA177" s="43"/>
      <c r="BB177" s="202"/>
      <c r="BC177" s="119"/>
    </row>
    <row r="178" spans="1:55" ht="31.5" customHeight="1" collapsed="1" thickBot="1">
      <c r="A178" s="70"/>
      <c r="B178" s="70"/>
      <c r="C178" s="155">
        <v>2</v>
      </c>
      <c r="D178" s="431" t="s">
        <v>319</v>
      </c>
      <c r="E178" s="438"/>
      <c r="F178" s="175">
        <f>L178+R178+X178+AD178+AJ178+AP178+AV178</f>
        <v>574268.789</v>
      </c>
      <c r="G178" s="140">
        <f>M178+S178+Y178+AE178+AK178+AQ178+AW178</f>
        <v>35</v>
      </c>
      <c r="H178" s="140">
        <f>N178+T178+Z178+AF178+AL178+AR178+AX178</f>
        <v>0</v>
      </c>
      <c r="I178" s="140">
        <f>O178+U178+AA178+AG178+AM178+AS178+AY178</f>
        <v>357814.899</v>
      </c>
      <c r="J178" s="140">
        <f aca="true" t="shared" si="113" ref="F178:K228">P178+V178+AB178+AH178+AN178+AT178+AZ178</f>
        <v>205371.744</v>
      </c>
      <c r="K178" s="182">
        <f t="shared" si="113"/>
        <v>11047.145999999999</v>
      </c>
      <c r="L178" s="175">
        <f t="shared" si="110"/>
        <v>17939.267</v>
      </c>
      <c r="M178" s="140">
        <f>M179+M196+M201</f>
        <v>0</v>
      </c>
      <c r="N178" s="140">
        <f>N179+N196+N201</f>
        <v>0</v>
      </c>
      <c r="O178" s="140">
        <f>O179+O196+O201</f>
        <v>0</v>
      </c>
      <c r="P178" s="140">
        <f>P179+P196+P201</f>
        <v>12439.267</v>
      </c>
      <c r="Q178" s="141">
        <f>Q179+Q196+Q201</f>
        <v>5500</v>
      </c>
      <c r="R178" s="139">
        <f t="shared" si="111"/>
        <v>18748.069</v>
      </c>
      <c r="S178" s="140">
        <f>S179+S196+S201</f>
        <v>0</v>
      </c>
      <c r="T178" s="140">
        <f>T179+T196+T201</f>
        <v>0</v>
      </c>
      <c r="U178" s="140">
        <f>U179+U196+U201</f>
        <v>55.442</v>
      </c>
      <c r="V178" s="140">
        <f>V179+V196+V201</f>
        <v>15192.627</v>
      </c>
      <c r="W178" s="182">
        <f>W179+W196+W201</f>
        <v>3500</v>
      </c>
      <c r="X178" s="175">
        <f t="shared" si="103"/>
        <v>22204.091999999997</v>
      </c>
      <c r="Y178" s="140">
        <f>Y179+Y196+Y201</f>
        <v>35</v>
      </c>
      <c r="Z178" s="140">
        <f>Z179+Z196+Z201</f>
        <v>0</v>
      </c>
      <c r="AA178" s="140">
        <f>AA179+AA196+AA201</f>
        <v>4455.162</v>
      </c>
      <c r="AB178" s="140">
        <f>AB179+AB196+AB201</f>
        <v>16320.72</v>
      </c>
      <c r="AC178" s="141">
        <f>AC179+AC196+AC201</f>
        <v>1393.21</v>
      </c>
      <c r="AD178" s="139">
        <f t="shared" si="107"/>
        <v>19807.166000000005</v>
      </c>
      <c r="AE178" s="140">
        <f>AE179+AE196+AE201</f>
        <v>0</v>
      </c>
      <c r="AF178" s="140">
        <f>AF179+AF196+AF201</f>
        <v>0</v>
      </c>
      <c r="AG178" s="140">
        <f>AG179+AG196+AG201</f>
        <v>9959.769</v>
      </c>
      <c r="AH178" s="140">
        <f>AH179+AH196+AH201</f>
        <v>9576.211000000001</v>
      </c>
      <c r="AI178" s="182">
        <f>AI179+AI196+AI201</f>
        <v>271.186</v>
      </c>
      <c r="AJ178" s="175">
        <f t="shared" si="108"/>
        <v>128834.178</v>
      </c>
      <c r="AK178" s="140">
        <f>AK179+AK196+AK201</f>
        <v>0</v>
      </c>
      <c r="AL178" s="140">
        <f>AL179+AL196+AL201</f>
        <v>0</v>
      </c>
      <c r="AM178" s="140">
        <f>AM179+AM196+AM201</f>
        <v>81402.512</v>
      </c>
      <c r="AN178" s="140">
        <f>AN179+AN196+AN201</f>
        <v>47048.916</v>
      </c>
      <c r="AO178" s="141">
        <f>AO179+AO196+AO201</f>
        <v>382.75</v>
      </c>
      <c r="AP178" s="139">
        <f t="shared" si="109"/>
        <v>125624.598</v>
      </c>
      <c r="AQ178" s="140">
        <f>AQ179+AQ196+AQ201</f>
        <v>0</v>
      </c>
      <c r="AR178" s="140">
        <f>AR179+AR196+AR201</f>
        <v>0</v>
      </c>
      <c r="AS178" s="140">
        <f>AS179+AS196+AS201</f>
        <v>84000</v>
      </c>
      <c r="AT178" s="140">
        <f>AT179+AT196+AT201</f>
        <v>41624.598</v>
      </c>
      <c r="AU178" s="182">
        <f>AU179+AU196+AU201</f>
        <v>0</v>
      </c>
      <c r="AV178" s="175">
        <f t="shared" si="104"/>
        <v>241111.419</v>
      </c>
      <c r="AW178" s="140">
        <f>AW179+AW196+AW201</f>
        <v>0</v>
      </c>
      <c r="AX178" s="140">
        <f>AX179+AX196+AX201</f>
        <v>0</v>
      </c>
      <c r="AY178" s="140">
        <f>AY179+AY196+AY201</f>
        <v>177942.014</v>
      </c>
      <c r="AZ178" s="140">
        <f>AZ179+AZ196+AZ201</f>
        <v>63169.405</v>
      </c>
      <c r="BA178" s="141">
        <f>BA179+BA196+BA201</f>
        <v>0</v>
      </c>
      <c r="BB178" s="205">
        <v>0</v>
      </c>
      <c r="BC178" s="119"/>
    </row>
    <row r="179" spans="1:55" ht="30.75" customHeight="1" hidden="1" outlineLevel="1" thickBot="1">
      <c r="A179" s="118"/>
      <c r="B179" s="118"/>
      <c r="C179" s="146" t="s">
        <v>74</v>
      </c>
      <c r="D179" s="147" t="s">
        <v>75</v>
      </c>
      <c r="E179" s="260" t="s">
        <v>244</v>
      </c>
      <c r="F179" s="176">
        <f t="shared" si="113"/>
        <v>206720.831</v>
      </c>
      <c r="G179" s="148">
        <f t="shared" si="113"/>
        <v>35</v>
      </c>
      <c r="H179" s="149">
        <f t="shared" si="113"/>
        <v>0</v>
      </c>
      <c r="I179" s="150">
        <f t="shared" si="113"/>
        <v>91395.242</v>
      </c>
      <c r="J179" s="151">
        <f t="shared" si="113"/>
        <v>114278.443</v>
      </c>
      <c r="K179" s="184">
        <f t="shared" si="113"/>
        <v>1012.146</v>
      </c>
      <c r="L179" s="193">
        <f t="shared" si="110"/>
        <v>3781.281</v>
      </c>
      <c r="M179" s="153">
        <f>SUM(M180:M195)</f>
        <v>0</v>
      </c>
      <c r="N179" s="153">
        <f>SUM(N180:N195)</f>
        <v>0</v>
      </c>
      <c r="O179" s="153">
        <f>SUM(O180:O195)</f>
        <v>0</v>
      </c>
      <c r="P179" s="153">
        <f>SUM(P180:P195)</f>
        <v>3781.281</v>
      </c>
      <c r="Q179" s="154">
        <f>SUM(Q180:Q195)</f>
        <v>0</v>
      </c>
      <c r="R179" s="152">
        <f t="shared" si="111"/>
        <v>2086.632</v>
      </c>
      <c r="S179" s="153">
        <f>SUM(S180:S195)</f>
        <v>0</v>
      </c>
      <c r="T179" s="153">
        <f>SUM(T180:T195)</f>
        <v>0</v>
      </c>
      <c r="U179" s="153">
        <f>SUM(U180:U195)</f>
        <v>0</v>
      </c>
      <c r="V179" s="153">
        <f>SUM(V180:V195)</f>
        <v>2086.632</v>
      </c>
      <c r="W179" s="165">
        <f>SUM(W180:W195)</f>
        <v>0</v>
      </c>
      <c r="X179" s="193">
        <f t="shared" si="103"/>
        <v>10009.23</v>
      </c>
      <c r="Y179" s="153">
        <f>SUM(Y180:Y195)</f>
        <v>35</v>
      </c>
      <c r="Z179" s="153">
        <f>SUM(Z180:Z195)</f>
        <v>0</v>
      </c>
      <c r="AA179" s="153">
        <f>SUM(AA180:AA195)</f>
        <v>0</v>
      </c>
      <c r="AB179" s="153">
        <f>SUM(AB180:AB195)</f>
        <v>9616.02</v>
      </c>
      <c r="AC179" s="154">
        <f>SUM(AC180:AC195)</f>
        <v>358.21000000000004</v>
      </c>
      <c r="AD179" s="152">
        <f t="shared" si="107"/>
        <v>9359.740000000002</v>
      </c>
      <c r="AE179" s="153">
        <f>SUM(AE180:AE195)</f>
        <v>0</v>
      </c>
      <c r="AF179" s="153">
        <f>SUM(AF180:AF195)</f>
        <v>0</v>
      </c>
      <c r="AG179" s="153">
        <f>SUM(AG180:AG195)</f>
        <v>0</v>
      </c>
      <c r="AH179" s="153">
        <f>SUM(AH180:AH195)</f>
        <v>9088.554000000002</v>
      </c>
      <c r="AI179" s="165">
        <f>SUM(AI180:AI195)</f>
        <v>271.186</v>
      </c>
      <c r="AJ179" s="193">
        <f t="shared" si="108"/>
        <v>32429.707</v>
      </c>
      <c r="AK179" s="153">
        <f>SUM(AK180:AK195)</f>
        <v>0</v>
      </c>
      <c r="AL179" s="153">
        <f>SUM(AL180:AL195)</f>
        <v>0</v>
      </c>
      <c r="AM179" s="153">
        <f>SUM(AM180:AM195)</f>
        <v>7351.539</v>
      </c>
      <c r="AN179" s="153">
        <f>SUM(AN180:AN195)</f>
        <v>24695.417999999998</v>
      </c>
      <c r="AO179" s="154">
        <f>SUM(AO180:AO195)</f>
        <v>382.75</v>
      </c>
      <c r="AP179" s="152">
        <f t="shared" si="109"/>
        <v>56700</v>
      </c>
      <c r="AQ179" s="153">
        <f>SUM(AQ180:AQ195)</f>
        <v>0</v>
      </c>
      <c r="AR179" s="153">
        <f>SUM(AR180:AR195)</f>
        <v>0</v>
      </c>
      <c r="AS179" s="153">
        <f>SUM(AS180:AS195)</f>
        <v>29750</v>
      </c>
      <c r="AT179" s="153">
        <f>SUM(AT180:AT195)</f>
        <v>26950</v>
      </c>
      <c r="AU179" s="165">
        <f>SUM(AU180:AU195)</f>
        <v>0</v>
      </c>
      <c r="AV179" s="193">
        <f t="shared" si="104"/>
        <v>92354.24100000001</v>
      </c>
      <c r="AW179" s="153">
        <f>SUM(AW180:AW195)</f>
        <v>0</v>
      </c>
      <c r="AX179" s="153">
        <f>SUM(AX180:AX195)</f>
        <v>0</v>
      </c>
      <c r="AY179" s="153">
        <f>SUM(AY180:AY195)</f>
        <v>54293.703</v>
      </c>
      <c r="AZ179" s="153">
        <f>SUM(AZ180:AZ195)</f>
        <v>38060.538</v>
      </c>
      <c r="BA179" s="154">
        <f>SUM(BA180:BA195)</f>
        <v>0</v>
      </c>
      <c r="BB179" s="208"/>
      <c r="BC179" s="119"/>
    </row>
    <row r="180" spans="1:55" s="346" customFormat="1" ht="29.25" customHeight="1" hidden="1" outlineLevel="2">
      <c r="A180" s="108">
        <v>1</v>
      </c>
      <c r="B180" s="107" t="s">
        <v>369</v>
      </c>
      <c r="C180" s="110">
        <v>1</v>
      </c>
      <c r="D180" s="107" t="s">
        <v>402</v>
      </c>
      <c r="E180" s="261" t="s">
        <v>244</v>
      </c>
      <c r="F180" s="111">
        <f aca="true" t="shared" si="114" ref="F180:K180">L180+R180+X180+AD180+AJ180+AP180+AV180</f>
        <v>45465.411</v>
      </c>
      <c r="G180" s="112">
        <f t="shared" si="114"/>
        <v>35</v>
      </c>
      <c r="H180" s="113">
        <f t="shared" si="114"/>
        <v>0</v>
      </c>
      <c r="I180" s="113">
        <f t="shared" si="114"/>
        <v>0</v>
      </c>
      <c r="J180" s="113">
        <f t="shared" si="114"/>
        <v>45430.411</v>
      </c>
      <c r="K180" s="185">
        <f t="shared" si="114"/>
        <v>0</v>
      </c>
      <c r="L180" s="343">
        <f t="shared" si="110"/>
        <v>42.918</v>
      </c>
      <c r="M180" s="337"/>
      <c r="N180" s="338"/>
      <c r="O180" s="338"/>
      <c r="P180" s="338">
        <v>42.918</v>
      </c>
      <c r="Q180" s="339"/>
      <c r="R180" s="344">
        <f t="shared" si="111"/>
        <v>70.692</v>
      </c>
      <c r="S180" s="340"/>
      <c r="T180" s="341"/>
      <c r="U180" s="341"/>
      <c r="V180" s="341">
        <v>70.692</v>
      </c>
      <c r="W180" s="342"/>
      <c r="X180" s="344">
        <f t="shared" si="103"/>
        <v>7311.185</v>
      </c>
      <c r="Y180" s="337">
        <v>35</v>
      </c>
      <c r="Z180" s="338"/>
      <c r="AA180" s="338">
        <v>0</v>
      </c>
      <c r="AB180" s="338">
        <v>7276.185</v>
      </c>
      <c r="AC180" s="339"/>
      <c r="AD180" s="344">
        <f>SUM(AE180:AI180)</f>
        <v>7000</v>
      </c>
      <c r="AE180" s="337">
        <v>0</v>
      </c>
      <c r="AF180" s="338"/>
      <c r="AG180" s="338">
        <v>0</v>
      </c>
      <c r="AH180" s="338">
        <v>7000</v>
      </c>
      <c r="AI180" s="339"/>
      <c r="AJ180" s="344">
        <f>SUM(AK180:AO180)</f>
        <v>12182.3</v>
      </c>
      <c r="AK180" s="337"/>
      <c r="AL180" s="338"/>
      <c r="AM180" s="338">
        <v>0</v>
      </c>
      <c r="AN180" s="338">
        <v>12182.3</v>
      </c>
      <c r="AO180" s="339"/>
      <c r="AP180" s="344">
        <f t="shared" si="109"/>
        <v>11700</v>
      </c>
      <c r="AQ180" s="337"/>
      <c r="AR180" s="338"/>
      <c r="AS180" s="338">
        <v>0</v>
      </c>
      <c r="AT180" s="338">
        <v>11700</v>
      </c>
      <c r="AU180" s="339"/>
      <c r="AV180" s="344">
        <f t="shared" si="104"/>
        <v>7158.316</v>
      </c>
      <c r="AW180" s="337"/>
      <c r="AX180" s="338"/>
      <c r="AY180" s="338"/>
      <c r="AZ180" s="338">
        <v>7158.316</v>
      </c>
      <c r="BA180" s="124"/>
      <c r="BB180" s="211"/>
      <c r="BC180" s="345"/>
    </row>
    <row r="181" spans="1:55" s="346" customFormat="1" ht="42" customHeight="1" hidden="1" outlineLevel="2">
      <c r="A181" s="108"/>
      <c r="B181" s="107"/>
      <c r="C181" s="110">
        <v>2</v>
      </c>
      <c r="D181" s="107" t="s">
        <v>34</v>
      </c>
      <c r="E181" s="261" t="s">
        <v>244</v>
      </c>
      <c r="F181" s="111">
        <f aca="true" t="shared" si="115" ref="F181:F191">L181+R181+X181+AD181+AJ181+AP181+AV181</f>
        <v>41.931</v>
      </c>
      <c r="G181" s="112">
        <f aca="true" t="shared" si="116" ref="G181:G191">M181+S181+Y181+AE181+AK181+AQ181+AW181</f>
        <v>0</v>
      </c>
      <c r="H181" s="113">
        <f aca="true" t="shared" si="117" ref="H181:H191">N181+T181+Z181+AF181+AL181+AR181+AX181</f>
        <v>0</v>
      </c>
      <c r="I181" s="113">
        <f aca="true" t="shared" si="118" ref="I181:I191">O181+U181+AA181+AG181+AM181+AS181+AY181</f>
        <v>0</v>
      </c>
      <c r="J181" s="113">
        <f aca="true" t="shared" si="119" ref="J181:J191">P181+V181+AB181+AH181+AN181+AT181+AZ181</f>
        <v>41.931</v>
      </c>
      <c r="K181" s="185">
        <f aca="true" t="shared" si="120" ref="K181:K191">Q181+W181+AC181+AI181+AO181+AU181+BA181</f>
        <v>0</v>
      </c>
      <c r="L181" s="343">
        <f t="shared" si="110"/>
        <v>41.931</v>
      </c>
      <c r="M181" s="337"/>
      <c r="N181" s="338"/>
      <c r="O181" s="338"/>
      <c r="P181" s="338">
        <v>41.931</v>
      </c>
      <c r="Q181" s="339"/>
      <c r="R181" s="344">
        <f t="shared" si="111"/>
        <v>0</v>
      </c>
      <c r="S181" s="340"/>
      <c r="T181" s="341"/>
      <c r="U181" s="341"/>
      <c r="V181" s="341">
        <v>0</v>
      </c>
      <c r="W181" s="342"/>
      <c r="X181" s="344">
        <f t="shared" si="103"/>
        <v>0</v>
      </c>
      <c r="Y181" s="337"/>
      <c r="Z181" s="338"/>
      <c r="AA181" s="338"/>
      <c r="AB181" s="338"/>
      <c r="AC181" s="339"/>
      <c r="AD181" s="344">
        <f>SUM(AE181:AI181)</f>
        <v>0</v>
      </c>
      <c r="AE181" s="337"/>
      <c r="AF181" s="338"/>
      <c r="AG181" s="338"/>
      <c r="AH181" s="338"/>
      <c r="AI181" s="339"/>
      <c r="AJ181" s="344">
        <f>SUM(AK181:AO181)</f>
        <v>0</v>
      </c>
      <c r="AK181" s="337"/>
      <c r="AL181" s="338"/>
      <c r="AM181" s="338"/>
      <c r="AN181" s="338"/>
      <c r="AO181" s="339"/>
      <c r="AP181" s="344">
        <f t="shared" si="109"/>
        <v>0</v>
      </c>
      <c r="AQ181" s="337"/>
      <c r="AR181" s="338"/>
      <c r="AS181" s="338"/>
      <c r="AT181" s="338"/>
      <c r="AU181" s="339"/>
      <c r="AV181" s="344">
        <f t="shared" si="104"/>
        <v>0</v>
      </c>
      <c r="AW181" s="337"/>
      <c r="AX181" s="338"/>
      <c r="AY181" s="338"/>
      <c r="AZ181" s="338"/>
      <c r="BA181" s="124"/>
      <c r="BB181" s="211"/>
      <c r="BC181" s="345"/>
    </row>
    <row r="182" spans="1:55" s="346" customFormat="1" ht="29.25" customHeight="1" hidden="1" outlineLevel="2">
      <c r="A182" s="108"/>
      <c r="B182" s="107"/>
      <c r="C182" s="110">
        <v>3</v>
      </c>
      <c r="D182" s="107" t="s">
        <v>403</v>
      </c>
      <c r="E182" s="261" t="s">
        <v>244</v>
      </c>
      <c r="F182" s="111">
        <f t="shared" si="115"/>
        <v>631.0169999999999</v>
      </c>
      <c r="G182" s="112">
        <f t="shared" si="116"/>
        <v>0</v>
      </c>
      <c r="H182" s="113">
        <f t="shared" si="117"/>
        <v>0</v>
      </c>
      <c r="I182" s="113">
        <f t="shared" si="118"/>
        <v>0</v>
      </c>
      <c r="J182" s="113">
        <f t="shared" si="119"/>
        <v>631.0169999999999</v>
      </c>
      <c r="K182" s="185">
        <f t="shared" si="120"/>
        <v>0</v>
      </c>
      <c r="L182" s="343">
        <f t="shared" si="110"/>
        <v>0</v>
      </c>
      <c r="M182" s="337"/>
      <c r="N182" s="338"/>
      <c r="O182" s="338"/>
      <c r="P182" s="338"/>
      <c r="Q182" s="339"/>
      <c r="R182" s="344">
        <f t="shared" si="111"/>
        <v>63.717</v>
      </c>
      <c r="S182" s="340"/>
      <c r="T182" s="341"/>
      <c r="U182" s="341"/>
      <c r="V182" s="341">
        <v>63.717</v>
      </c>
      <c r="W182" s="342"/>
      <c r="X182" s="344">
        <f t="shared" si="103"/>
        <v>567.3</v>
      </c>
      <c r="Y182" s="337"/>
      <c r="Z182" s="338"/>
      <c r="AA182" s="338"/>
      <c r="AB182" s="338">
        <v>567.3</v>
      </c>
      <c r="AC182" s="339"/>
      <c r="AD182" s="344">
        <f>SUM(AE182:AI182)</f>
        <v>0</v>
      </c>
      <c r="AE182" s="337"/>
      <c r="AF182" s="338"/>
      <c r="AG182" s="338"/>
      <c r="AH182" s="338"/>
      <c r="AI182" s="339"/>
      <c r="AJ182" s="344"/>
      <c r="AK182" s="337"/>
      <c r="AL182" s="338"/>
      <c r="AM182" s="338"/>
      <c r="AN182" s="338"/>
      <c r="AO182" s="339"/>
      <c r="AP182" s="344"/>
      <c r="AQ182" s="337"/>
      <c r="AR182" s="338"/>
      <c r="AS182" s="338"/>
      <c r="AT182" s="338"/>
      <c r="AU182" s="339"/>
      <c r="AV182" s="344">
        <f t="shared" si="104"/>
        <v>0</v>
      </c>
      <c r="AW182" s="337"/>
      <c r="AX182" s="338"/>
      <c r="AY182" s="338"/>
      <c r="AZ182" s="338"/>
      <c r="BA182" s="124"/>
      <c r="BB182" s="211"/>
      <c r="BC182" s="345"/>
    </row>
    <row r="183" spans="1:55" s="346" customFormat="1" ht="42" customHeight="1" hidden="1" outlineLevel="2">
      <c r="A183" s="108"/>
      <c r="B183" s="107"/>
      <c r="C183" s="110">
        <v>4</v>
      </c>
      <c r="D183" s="107" t="s">
        <v>93</v>
      </c>
      <c r="E183" s="261" t="s">
        <v>244</v>
      </c>
      <c r="F183" s="111">
        <f t="shared" si="115"/>
        <v>2567.984</v>
      </c>
      <c r="G183" s="112">
        <f t="shared" si="116"/>
        <v>0</v>
      </c>
      <c r="H183" s="113">
        <f t="shared" si="117"/>
        <v>0</v>
      </c>
      <c r="I183" s="113">
        <f t="shared" si="118"/>
        <v>0</v>
      </c>
      <c r="J183" s="113">
        <f t="shared" si="119"/>
        <v>2567.984</v>
      </c>
      <c r="K183" s="185">
        <f t="shared" si="120"/>
        <v>0</v>
      </c>
      <c r="L183" s="343">
        <f t="shared" si="110"/>
        <v>0</v>
      </c>
      <c r="M183" s="337"/>
      <c r="N183" s="338"/>
      <c r="O183" s="338"/>
      <c r="P183" s="338"/>
      <c r="Q183" s="339"/>
      <c r="R183" s="344">
        <f t="shared" si="111"/>
        <v>0</v>
      </c>
      <c r="S183" s="340"/>
      <c r="T183" s="341"/>
      <c r="U183" s="341"/>
      <c r="V183" s="341"/>
      <c r="W183" s="342"/>
      <c r="X183" s="344">
        <f t="shared" si="103"/>
        <v>1343.393</v>
      </c>
      <c r="Y183" s="337"/>
      <c r="Z183" s="338"/>
      <c r="AA183" s="338"/>
      <c r="AB183" s="338">
        <v>1343.393</v>
      </c>
      <c r="AC183" s="339"/>
      <c r="AD183" s="344">
        <f>SUM(AE183:AI183)</f>
        <v>1224.591</v>
      </c>
      <c r="AE183" s="337"/>
      <c r="AF183" s="338"/>
      <c r="AG183" s="338"/>
      <c r="AH183" s="338">
        <v>1224.591</v>
      </c>
      <c r="AI183" s="339"/>
      <c r="AJ183" s="344"/>
      <c r="AK183" s="337"/>
      <c r="AL183" s="338"/>
      <c r="AM183" s="338"/>
      <c r="AN183" s="338"/>
      <c r="AO183" s="339"/>
      <c r="AP183" s="344"/>
      <c r="AQ183" s="337"/>
      <c r="AR183" s="338"/>
      <c r="AS183" s="338"/>
      <c r="AT183" s="338"/>
      <c r="AU183" s="339"/>
      <c r="AV183" s="344">
        <f t="shared" si="104"/>
        <v>0</v>
      </c>
      <c r="AW183" s="337"/>
      <c r="AX183" s="338"/>
      <c r="AY183" s="338"/>
      <c r="AZ183" s="338">
        <v>0</v>
      </c>
      <c r="BA183" s="124"/>
      <c r="BB183" s="211"/>
      <c r="BC183" s="345"/>
    </row>
    <row r="184" spans="1:55" s="346" customFormat="1" ht="42" customHeight="1" hidden="1" outlineLevel="2">
      <c r="A184" s="108"/>
      <c r="B184" s="107"/>
      <c r="C184" s="110">
        <v>5</v>
      </c>
      <c r="D184" s="107" t="s">
        <v>37</v>
      </c>
      <c r="E184" s="261" t="s">
        <v>244</v>
      </c>
      <c r="F184" s="111">
        <f t="shared" si="115"/>
        <v>190.93</v>
      </c>
      <c r="G184" s="112">
        <f t="shared" si="116"/>
        <v>0</v>
      </c>
      <c r="H184" s="113">
        <f t="shared" si="117"/>
        <v>0</v>
      </c>
      <c r="I184" s="113">
        <f t="shared" si="118"/>
        <v>0</v>
      </c>
      <c r="J184" s="113">
        <f t="shared" si="119"/>
        <v>190.93</v>
      </c>
      <c r="K184" s="185">
        <f t="shared" si="120"/>
        <v>0</v>
      </c>
      <c r="L184" s="343">
        <f t="shared" si="110"/>
        <v>0</v>
      </c>
      <c r="M184" s="337"/>
      <c r="N184" s="338"/>
      <c r="O184" s="338"/>
      <c r="P184" s="338">
        <v>0</v>
      </c>
      <c r="Q184" s="339"/>
      <c r="R184" s="344">
        <f>SUM(S184:W184)</f>
        <v>144.57</v>
      </c>
      <c r="S184" s="340"/>
      <c r="T184" s="341"/>
      <c r="U184" s="341"/>
      <c r="V184" s="341">
        <v>144.57</v>
      </c>
      <c r="W184" s="342"/>
      <c r="X184" s="344">
        <f t="shared" si="103"/>
        <v>39.68</v>
      </c>
      <c r="Y184" s="337"/>
      <c r="Z184" s="338"/>
      <c r="AA184" s="338"/>
      <c r="AB184" s="338">
        <v>39.68</v>
      </c>
      <c r="AC184" s="339"/>
      <c r="AD184" s="344">
        <f aca="true" t="shared" si="121" ref="AD184:AD195">SUM(AE184:AI184)</f>
        <v>6.68</v>
      </c>
      <c r="AE184" s="337"/>
      <c r="AF184" s="338"/>
      <c r="AG184" s="338">
        <v>0</v>
      </c>
      <c r="AH184" s="338">
        <v>6.68</v>
      </c>
      <c r="AI184" s="339"/>
      <c r="AJ184" s="344">
        <f aca="true" t="shared" si="122" ref="AJ184:AJ195">SUM(AK184:AO184)</f>
        <v>0</v>
      </c>
      <c r="AK184" s="337"/>
      <c r="AL184" s="338"/>
      <c r="AM184" s="338">
        <v>0</v>
      </c>
      <c r="AN184" s="338">
        <v>0</v>
      </c>
      <c r="AO184" s="339"/>
      <c r="AP184" s="344">
        <f>SUM(AQ184:AU184)</f>
        <v>0</v>
      </c>
      <c r="AQ184" s="337"/>
      <c r="AR184" s="338"/>
      <c r="AS184" s="338">
        <v>0</v>
      </c>
      <c r="AT184" s="338">
        <v>0</v>
      </c>
      <c r="AU184" s="339"/>
      <c r="AV184" s="344">
        <f aca="true" t="shared" si="123" ref="AV184:AV195">SUM(AW184:BA184)</f>
        <v>0</v>
      </c>
      <c r="AW184" s="337"/>
      <c r="AX184" s="338"/>
      <c r="AY184" s="338"/>
      <c r="AZ184" s="338">
        <v>0</v>
      </c>
      <c r="BA184" s="124"/>
      <c r="BB184" s="211"/>
      <c r="BC184" s="345"/>
    </row>
    <row r="185" spans="1:55" s="346" customFormat="1" ht="29.25" customHeight="1" hidden="1" outlineLevel="2">
      <c r="A185" s="108"/>
      <c r="B185" s="107"/>
      <c r="C185" s="110">
        <v>6</v>
      </c>
      <c r="D185" s="107" t="s">
        <v>158</v>
      </c>
      <c r="E185" s="261" t="s">
        <v>244</v>
      </c>
      <c r="F185" s="111">
        <f t="shared" si="115"/>
        <v>2500</v>
      </c>
      <c r="G185" s="112">
        <f t="shared" si="116"/>
        <v>0</v>
      </c>
      <c r="H185" s="113">
        <f t="shared" si="117"/>
        <v>0</v>
      </c>
      <c r="I185" s="113">
        <f t="shared" si="118"/>
        <v>0</v>
      </c>
      <c r="J185" s="113">
        <f t="shared" si="119"/>
        <v>2500</v>
      </c>
      <c r="K185" s="185">
        <f t="shared" si="120"/>
        <v>0</v>
      </c>
      <c r="L185" s="343">
        <f t="shared" si="110"/>
        <v>0</v>
      </c>
      <c r="M185" s="337"/>
      <c r="N185" s="338"/>
      <c r="O185" s="338"/>
      <c r="P185" s="338"/>
      <c r="Q185" s="339"/>
      <c r="R185" s="344">
        <f>SUM(S185:W185)</f>
        <v>100</v>
      </c>
      <c r="S185" s="340"/>
      <c r="T185" s="341"/>
      <c r="U185" s="341"/>
      <c r="V185" s="341">
        <v>100</v>
      </c>
      <c r="W185" s="342"/>
      <c r="X185" s="344">
        <f t="shared" si="103"/>
        <v>164.48</v>
      </c>
      <c r="Y185" s="337"/>
      <c r="Z185" s="338"/>
      <c r="AA185" s="338"/>
      <c r="AB185" s="338">
        <v>164.48</v>
      </c>
      <c r="AC185" s="339"/>
      <c r="AD185" s="344">
        <f t="shared" si="121"/>
        <v>516.12</v>
      </c>
      <c r="AE185" s="337"/>
      <c r="AF185" s="338"/>
      <c r="AG185" s="338">
        <v>0</v>
      </c>
      <c r="AH185" s="338">
        <v>516.12</v>
      </c>
      <c r="AI185" s="339"/>
      <c r="AJ185" s="344">
        <f t="shared" si="122"/>
        <v>1300</v>
      </c>
      <c r="AK185" s="337"/>
      <c r="AL185" s="338"/>
      <c r="AM185" s="338">
        <v>0</v>
      </c>
      <c r="AN185" s="338">
        <v>1300</v>
      </c>
      <c r="AO185" s="339"/>
      <c r="AP185" s="344">
        <f>SUM(AQ185:AU185)</f>
        <v>0</v>
      </c>
      <c r="AQ185" s="337"/>
      <c r="AR185" s="338"/>
      <c r="AS185" s="338"/>
      <c r="AT185" s="338"/>
      <c r="AU185" s="339"/>
      <c r="AV185" s="344">
        <f t="shared" si="123"/>
        <v>419.4</v>
      </c>
      <c r="AW185" s="337"/>
      <c r="AX185" s="338"/>
      <c r="AY185" s="338"/>
      <c r="AZ185" s="338">
        <v>419.4</v>
      </c>
      <c r="BA185" s="124"/>
      <c r="BB185" s="211"/>
      <c r="BC185" s="345"/>
    </row>
    <row r="186" spans="1:55" s="346" customFormat="1" ht="29.25" customHeight="1" hidden="1" outlineLevel="2">
      <c r="A186" s="108"/>
      <c r="B186" s="107"/>
      <c r="C186" s="110">
        <v>7</v>
      </c>
      <c r="D186" s="107" t="s">
        <v>442</v>
      </c>
      <c r="E186" s="261" t="s">
        <v>92</v>
      </c>
      <c r="F186" s="111">
        <f t="shared" si="115"/>
        <v>2612.101</v>
      </c>
      <c r="G186" s="112">
        <f t="shared" si="116"/>
        <v>0</v>
      </c>
      <c r="H186" s="113">
        <f t="shared" si="117"/>
        <v>0</v>
      </c>
      <c r="I186" s="113">
        <f t="shared" si="118"/>
        <v>0</v>
      </c>
      <c r="J186" s="113">
        <f t="shared" si="119"/>
        <v>2557.556</v>
      </c>
      <c r="K186" s="185">
        <f t="shared" si="120"/>
        <v>54.545</v>
      </c>
      <c r="L186" s="343">
        <f t="shared" si="110"/>
        <v>0</v>
      </c>
      <c r="M186" s="337"/>
      <c r="N186" s="338"/>
      <c r="O186" s="338"/>
      <c r="P186" s="338"/>
      <c r="Q186" s="339"/>
      <c r="R186" s="344"/>
      <c r="S186" s="340"/>
      <c r="T186" s="341"/>
      <c r="U186" s="341"/>
      <c r="V186" s="341"/>
      <c r="W186" s="342"/>
      <c r="X186" s="344">
        <f t="shared" si="103"/>
        <v>89.548</v>
      </c>
      <c r="Y186" s="337"/>
      <c r="Z186" s="338"/>
      <c r="AA186" s="338"/>
      <c r="AB186" s="338">
        <v>35.003</v>
      </c>
      <c r="AC186" s="339">
        <v>54.545</v>
      </c>
      <c r="AD186" s="344">
        <f t="shared" si="121"/>
        <v>139.812</v>
      </c>
      <c r="AE186" s="337"/>
      <c r="AF186" s="338"/>
      <c r="AG186" s="338">
        <v>0</v>
      </c>
      <c r="AH186" s="338">
        <v>139.812</v>
      </c>
      <c r="AI186" s="339"/>
      <c r="AJ186" s="344">
        <f t="shared" si="122"/>
        <v>1562.101</v>
      </c>
      <c r="AK186" s="337"/>
      <c r="AL186" s="338"/>
      <c r="AM186" s="338">
        <v>0</v>
      </c>
      <c r="AN186" s="338">
        <v>1562.101</v>
      </c>
      <c r="AO186" s="339"/>
      <c r="AP186" s="344"/>
      <c r="AQ186" s="337"/>
      <c r="AR186" s="338"/>
      <c r="AS186" s="338"/>
      <c r="AT186" s="338"/>
      <c r="AU186" s="339"/>
      <c r="AV186" s="344">
        <f t="shared" si="123"/>
        <v>820.64</v>
      </c>
      <c r="AW186" s="337"/>
      <c r="AX186" s="338"/>
      <c r="AY186" s="338"/>
      <c r="AZ186" s="338">
        <v>820.64</v>
      </c>
      <c r="BA186" s="124"/>
      <c r="BB186" s="211"/>
      <c r="BC186" s="345"/>
    </row>
    <row r="187" spans="1:55" s="346" customFormat="1" ht="29.25" customHeight="1" hidden="1" outlineLevel="2">
      <c r="A187" s="108"/>
      <c r="B187" s="107"/>
      <c r="C187" s="110">
        <v>8</v>
      </c>
      <c r="D187" s="107" t="s">
        <v>404</v>
      </c>
      <c r="E187" s="261" t="s">
        <v>244</v>
      </c>
      <c r="F187" s="111">
        <f t="shared" si="115"/>
        <v>40721.881</v>
      </c>
      <c r="G187" s="112">
        <f t="shared" si="116"/>
        <v>0</v>
      </c>
      <c r="H187" s="113">
        <f t="shared" si="117"/>
        <v>0</v>
      </c>
      <c r="I187" s="113">
        <f t="shared" si="118"/>
        <v>34103.599</v>
      </c>
      <c r="J187" s="113">
        <f t="shared" si="119"/>
        <v>6618.282</v>
      </c>
      <c r="K187" s="185">
        <f t="shared" si="120"/>
        <v>0</v>
      </c>
      <c r="L187" s="343">
        <f t="shared" si="110"/>
        <v>0</v>
      </c>
      <c r="M187" s="337"/>
      <c r="N187" s="338"/>
      <c r="O187" s="338"/>
      <c r="P187" s="338">
        <v>0</v>
      </c>
      <c r="Q187" s="339"/>
      <c r="R187" s="344">
        <f>SUM(S187:W187)</f>
        <v>0</v>
      </c>
      <c r="S187" s="340"/>
      <c r="T187" s="341"/>
      <c r="U187" s="341"/>
      <c r="V187" s="341">
        <v>0</v>
      </c>
      <c r="W187" s="342"/>
      <c r="X187" s="344">
        <f t="shared" si="103"/>
        <v>0</v>
      </c>
      <c r="Y187" s="337"/>
      <c r="Z187" s="338"/>
      <c r="AA187" s="338"/>
      <c r="AB187" s="338">
        <v>0</v>
      </c>
      <c r="AC187" s="339"/>
      <c r="AD187" s="344">
        <f t="shared" si="121"/>
        <v>50</v>
      </c>
      <c r="AE187" s="337"/>
      <c r="AF187" s="338"/>
      <c r="AG187" s="338"/>
      <c r="AH187" s="338">
        <v>50</v>
      </c>
      <c r="AI187" s="339"/>
      <c r="AJ187" s="344">
        <f t="shared" si="122"/>
        <v>2082.22</v>
      </c>
      <c r="AK187" s="337"/>
      <c r="AL187" s="338"/>
      <c r="AM187" s="338">
        <v>1769.887</v>
      </c>
      <c r="AN187" s="338">
        <v>312.333</v>
      </c>
      <c r="AO187" s="339"/>
      <c r="AP187" s="344">
        <f>SUM(AQ187:AU187)</f>
        <v>20000</v>
      </c>
      <c r="AQ187" s="337"/>
      <c r="AR187" s="338"/>
      <c r="AS187" s="338">
        <v>17000</v>
      </c>
      <c r="AT187" s="338">
        <v>3000</v>
      </c>
      <c r="AU187" s="339"/>
      <c r="AV187" s="344">
        <f t="shared" si="123"/>
        <v>18589.661</v>
      </c>
      <c r="AW187" s="337"/>
      <c r="AX187" s="338"/>
      <c r="AY187" s="338">
        <v>15333.712</v>
      </c>
      <c r="AZ187" s="338">
        <v>3255.949</v>
      </c>
      <c r="BA187" s="124"/>
      <c r="BB187" s="211"/>
      <c r="BC187" s="345"/>
    </row>
    <row r="188" spans="1:55" s="346" customFormat="1" ht="42" customHeight="1" hidden="1" outlineLevel="2">
      <c r="A188" s="108"/>
      <c r="B188" s="107"/>
      <c r="C188" s="110">
        <v>9</v>
      </c>
      <c r="D188" s="107" t="s">
        <v>405</v>
      </c>
      <c r="E188" s="261" t="s">
        <v>244</v>
      </c>
      <c r="F188" s="111">
        <f aca="true" t="shared" si="124" ref="F188:K189">L188+R188+X188+AD188+AJ188+AP188+AV188</f>
        <v>58988.51699999999</v>
      </c>
      <c r="G188" s="112">
        <f t="shared" si="124"/>
        <v>0</v>
      </c>
      <c r="H188" s="113">
        <f t="shared" si="124"/>
        <v>0</v>
      </c>
      <c r="I188" s="113">
        <f t="shared" si="124"/>
        <v>49332.523</v>
      </c>
      <c r="J188" s="113">
        <f t="shared" si="124"/>
        <v>8698.393</v>
      </c>
      <c r="K188" s="185">
        <f t="shared" si="124"/>
        <v>957.601</v>
      </c>
      <c r="L188" s="343">
        <f t="shared" si="110"/>
        <v>0</v>
      </c>
      <c r="M188" s="337"/>
      <c r="N188" s="338"/>
      <c r="O188" s="338"/>
      <c r="P188" s="338">
        <v>0</v>
      </c>
      <c r="Q188" s="339"/>
      <c r="R188" s="344">
        <f aca="true" t="shared" si="125" ref="R188:R195">SUM(S188:W188)</f>
        <v>24</v>
      </c>
      <c r="S188" s="340"/>
      <c r="T188" s="341"/>
      <c r="U188" s="341"/>
      <c r="V188" s="341">
        <v>24</v>
      </c>
      <c r="W188" s="342"/>
      <c r="X188" s="344">
        <f t="shared" si="103"/>
        <v>303.665</v>
      </c>
      <c r="Y188" s="337"/>
      <c r="Z188" s="338"/>
      <c r="AA188" s="338"/>
      <c r="AB188" s="338"/>
      <c r="AC188" s="339">
        <v>303.665</v>
      </c>
      <c r="AD188" s="344">
        <f t="shared" si="121"/>
        <v>271.186</v>
      </c>
      <c r="AE188" s="337"/>
      <c r="AF188" s="338"/>
      <c r="AG188" s="338">
        <v>0</v>
      </c>
      <c r="AH188" s="338">
        <v>0</v>
      </c>
      <c r="AI188" s="339">
        <v>271.186</v>
      </c>
      <c r="AJ188" s="344">
        <f t="shared" si="122"/>
        <v>5382.75</v>
      </c>
      <c r="AK188" s="337"/>
      <c r="AL188" s="338"/>
      <c r="AM188" s="338">
        <v>4250</v>
      </c>
      <c r="AN188" s="338">
        <v>750</v>
      </c>
      <c r="AO188" s="339">
        <v>382.75</v>
      </c>
      <c r="AP188" s="344">
        <f>SUM(AQ188:AU188)</f>
        <v>15000</v>
      </c>
      <c r="AQ188" s="337"/>
      <c r="AR188" s="338"/>
      <c r="AS188" s="338">
        <v>12750</v>
      </c>
      <c r="AT188" s="338">
        <v>2250</v>
      </c>
      <c r="AU188" s="339"/>
      <c r="AV188" s="344">
        <f t="shared" si="123"/>
        <v>38006.916</v>
      </c>
      <c r="AW188" s="337"/>
      <c r="AX188" s="338"/>
      <c r="AY188" s="338">
        <v>32332.523</v>
      </c>
      <c r="AZ188" s="338">
        <v>5674.393</v>
      </c>
      <c r="BA188" s="124">
        <v>0</v>
      </c>
      <c r="BB188" s="211"/>
      <c r="BC188" s="345"/>
    </row>
    <row r="189" spans="1:55" s="346" customFormat="1" ht="42" customHeight="1" hidden="1" outlineLevel="2">
      <c r="A189" s="108"/>
      <c r="B189" s="107"/>
      <c r="C189" s="110">
        <v>10</v>
      </c>
      <c r="D189" s="107" t="s">
        <v>406</v>
      </c>
      <c r="E189" s="261" t="s">
        <v>244</v>
      </c>
      <c r="F189" s="111">
        <f t="shared" si="124"/>
        <v>17957.3</v>
      </c>
      <c r="G189" s="112">
        <f t="shared" si="124"/>
        <v>0</v>
      </c>
      <c r="H189" s="113">
        <f t="shared" si="124"/>
        <v>0</v>
      </c>
      <c r="I189" s="113">
        <f t="shared" si="124"/>
        <v>0</v>
      </c>
      <c r="J189" s="113">
        <f t="shared" si="124"/>
        <v>17957.3</v>
      </c>
      <c r="K189" s="185">
        <f t="shared" si="124"/>
        <v>0</v>
      </c>
      <c r="L189" s="343">
        <v>344.788</v>
      </c>
      <c r="M189" s="337"/>
      <c r="N189" s="338"/>
      <c r="O189" s="338"/>
      <c r="P189" s="338">
        <v>344.788</v>
      </c>
      <c r="Q189" s="339"/>
      <c r="R189" s="344">
        <v>273.9</v>
      </c>
      <c r="S189" s="340"/>
      <c r="T189" s="341"/>
      <c r="U189" s="341"/>
      <c r="V189" s="341">
        <v>273.9</v>
      </c>
      <c r="W189" s="342"/>
      <c r="X189" s="344">
        <v>189.979</v>
      </c>
      <c r="Y189" s="337"/>
      <c r="Z189" s="338"/>
      <c r="AA189" s="338"/>
      <c r="AB189" s="338">
        <v>189.979</v>
      </c>
      <c r="AC189" s="339"/>
      <c r="AD189" s="344">
        <f t="shared" si="121"/>
        <v>151.351</v>
      </c>
      <c r="AE189" s="337"/>
      <c r="AF189" s="338">
        <v>0</v>
      </c>
      <c r="AG189" s="338"/>
      <c r="AH189" s="338">
        <v>151.351</v>
      </c>
      <c r="AI189" s="339"/>
      <c r="AJ189" s="344">
        <v>263.774</v>
      </c>
      <c r="AK189" s="337"/>
      <c r="AL189" s="338">
        <v>0</v>
      </c>
      <c r="AM189" s="338"/>
      <c r="AN189" s="338">
        <v>263.774</v>
      </c>
      <c r="AO189" s="339"/>
      <c r="AP189" s="344">
        <v>6000</v>
      </c>
      <c r="AQ189" s="337"/>
      <c r="AR189" s="338">
        <v>0</v>
      </c>
      <c r="AS189" s="338"/>
      <c r="AT189" s="338">
        <v>6000</v>
      </c>
      <c r="AU189" s="339"/>
      <c r="AV189" s="344">
        <f t="shared" si="123"/>
        <v>10733.508</v>
      </c>
      <c r="AW189" s="337"/>
      <c r="AX189" s="338">
        <v>0</v>
      </c>
      <c r="AY189" s="338"/>
      <c r="AZ189" s="338">
        <v>10733.508</v>
      </c>
      <c r="BA189" s="124"/>
      <c r="BB189" s="211"/>
      <c r="BC189" s="345"/>
    </row>
    <row r="190" spans="1:55" s="346" customFormat="1" ht="29.25" customHeight="1" hidden="1" outlineLevel="2">
      <c r="A190" s="108"/>
      <c r="B190" s="107"/>
      <c r="C190" s="110">
        <v>11</v>
      </c>
      <c r="D190" s="107" t="s">
        <v>408</v>
      </c>
      <c r="E190" s="261" t="s">
        <v>244</v>
      </c>
      <c r="F190" s="111">
        <f t="shared" si="115"/>
        <v>1713.654</v>
      </c>
      <c r="G190" s="112">
        <f t="shared" si="116"/>
        <v>0</v>
      </c>
      <c r="H190" s="113">
        <f t="shared" si="117"/>
        <v>0</v>
      </c>
      <c r="I190" s="113">
        <f t="shared" si="118"/>
        <v>0</v>
      </c>
      <c r="J190" s="113">
        <f t="shared" si="119"/>
        <v>1713.654</v>
      </c>
      <c r="K190" s="185">
        <f t="shared" si="120"/>
        <v>0</v>
      </c>
      <c r="L190" s="343">
        <f t="shared" si="110"/>
        <v>700.279</v>
      </c>
      <c r="M190" s="337"/>
      <c r="N190" s="338"/>
      <c r="O190" s="338"/>
      <c r="P190" s="338">
        <v>700.279</v>
      </c>
      <c r="Q190" s="339"/>
      <c r="R190" s="344">
        <f t="shared" si="125"/>
        <v>1013.375</v>
      </c>
      <c r="S190" s="340"/>
      <c r="T190" s="341"/>
      <c r="U190" s="341"/>
      <c r="V190" s="341">
        <v>1013.375</v>
      </c>
      <c r="W190" s="342"/>
      <c r="X190" s="344">
        <f t="shared" si="103"/>
        <v>0</v>
      </c>
      <c r="Y190" s="337"/>
      <c r="Z190" s="338"/>
      <c r="AA190" s="338"/>
      <c r="AB190" s="338"/>
      <c r="AC190" s="339"/>
      <c r="AD190" s="344">
        <f t="shared" si="121"/>
        <v>0</v>
      </c>
      <c r="AE190" s="337"/>
      <c r="AF190" s="338"/>
      <c r="AG190" s="338"/>
      <c r="AH190" s="338"/>
      <c r="AI190" s="339"/>
      <c r="AJ190" s="344">
        <f t="shared" si="122"/>
        <v>0</v>
      </c>
      <c r="AK190" s="337"/>
      <c r="AL190" s="338"/>
      <c r="AM190" s="338"/>
      <c r="AN190" s="338"/>
      <c r="AO190" s="339"/>
      <c r="AP190" s="344">
        <f aca="true" t="shared" si="126" ref="AP190:AP195">SUM(AQ190:AU190)</f>
        <v>0</v>
      </c>
      <c r="AQ190" s="337"/>
      <c r="AR190" s="338"/>
      <c r="AS190" s="338"/>
      <c r="AT190" s="338"/>
      <c r="AU190" s="339"/>
      <c r="AV190" s="344">
        <f t="shared" si="123"/>
        <v>0</v>
      </c>
      <c r="AW190" s="337"/>
      <c r="AX190" s="338"/>
      <c r="AY190" s="338"/>
      <c r="AZ190" s="338"/>
      <c r="BA190" s="124"/>
      <c r="BB190" s="211"/>
      <c r="BC190" s="345"/>
    </row>
    <row r="191" spans="1:55" s="346" customFormat="1" ht="29.25" customHeight="1" hidden="1" outlineLevel="2">
      <c r="A191" s="108"/>
      <c r="B191" s="107"/>
      <c r="C191" s="110">
        <v>12</v>
      </c>
      <c r="D191" s="107" t="s">
        <v>409</v>
      </c>
      <c r="E191" s="261" t="s">
        <v>244</v>
      </c>
      <c r="F191" s="111">
        <f t="shared" si="115"/>
        <v>307.061</v>
      </c>
      <c r="G191" s="112">
        <f t="shared" si="116"/>
        <v>0</v>
      </c>
      <c r="H191" s="113">
        <f t="shared" si="117"/>
        <v>0</v>
      </c>
      <c r="I191" s="113">
        <f t="shared" si="118"/>
        <v>0</v>
      </c>
      <c r="J191" s="113">
        <f t="shared" si="119"/>
        <v>307.061</v>
      </c>
      <c r="K191" s="185">
        <f t="shared" si="120"/>
        <v>0</v>
      </c>
      <c r="L191" s="343">
        <f t="shared" si="110"/>
        <v>307.061</v>
      </c>
      <c r="M191" s="337"/>
      <c r="N191" s="338"/>
      <c r="O191" s="338"/>
      <c r="P191" s="338">
        <v>307.061</v>
      </c>
      <c r="Q191" s="339"/>
      <c r="R191" s="344">
        <f t="shared" si="125"/>
        <v>0</v>
      </c>
      <c r="S191" s="340"/>
      <c r="T191" s="341"/>
      <c r="U191" s="341"/>
      <c r="V191" s="341"/>
      <c r="W191" s="342"/>
      <c r="X191" s="344">
        <f t="shared" si="103"/>
        <v>0</v>
      </c>
      <c r="Y191" s="337"/>
      <c r="Z191" s="338"/>
      <c r="AA191" s="338"/>
      <c r="AB191" s="338"/>
      <c r="AC191" s="339"/>
      <c r="AD191" s="344">
        <f t="shared" si="121"/>
        <v>0</v>
      </c>
      <c r="AE191" s="337"/>
      <c r="AF191" s="338"/>
      <c r="AG191" s="338"/>
      <c r="AH191" s="338"/>
      <c r="AI191" s="339"/>
      <c r="AJ191" s="344">
        <f t="shared" si="122"/>
        <v>0</v>
      </c>
      <c r="AK191" s="337"/>
      <c r="AL191" s="338"/>
      <c r="AM191" s="338"/>
      <c r="AN191" s="338"/>
      <c r="AO191" s="339"/>
      <c r="AP191" s="344">
        <f t="shared" si="126"/>
        <v>0</v>
      </c>
      <c r="AQ191" s="337"/>
      <c r="AR191" s="338"/>
      <c r="AS191" s="338"/>
      <c r="AT191" s="338"/>
      <c r="AU191" s="339"/>
      <c r="AV191" s="344">
        <f t="shared" si="123"/>
        <v>0</v>
      </c>
      <c r="AW191" s="337"/>
      <c r="AX191" s="338"/>
      <c r="AY191" s="338"/>
      <c r="AZ191" s="338"/>
      <c r="BA191" s="124"/>
      <c r="BB191" s="211"/>
      <c r="BC191" s="345"/>
    </row>
    <row r="192" spans="1:55" s="346" customFormat="1" ht="53.25" customHeight="1" hidden="1" outlineLevel="2">
      <c r="A192" s="108">
        <v>2</v>
      </c>
      <c r="B192" s="107" t="s">
        <v>370</v>
      </c>
      <c r="C192" s="110">
        <v>13</v>
      </c>
      <c r="D192" s="107" t="s">
        <v>410</v>
      </c>
      <c r="E192" s="261" t="s">
        <v>244</v>
      </c>
      <c r="F192" s="111">
        <f aca="true" t="shared" si="127" ref="F192:K194">L192+R192+X192+AD192+AJ192+AP192+AV192</f>
        <v>366.96</v>
      </c>
      <c r="G192" s="112">
        <f t="shared" si="127"/>
        <v>0</v>
      </c>
      <c r="H192" s="113">
        <f t="shared" si="127"/>
        <v>0</v>
      </c>
      <c r="I192" s="113">
        <f t="shared" si="127"/>
        <v>0</v>
      </c>
      <c r="J192" s="113">
        <f t="shared" si="127"/>
        <v>366.96</v>
      </c>
      <c r="K192" s="185">
        <f t="shared" si="127"/>
        <v>0</v>
      </c>
      <c r="L192" s="347">
        <f t="shared" si="110"/>
        <v>65.27</v>
      </c>
      <c r="M192" s="354"/>
      <c r="N192" s="353"/>
      <c r="O192" s="353"/>
      <c r="P192" s="353">
        <v>65.27</v>
      </c>
      <c r="Q192" s="355"/>
      <c r="R192" s="356">
        <f t="shared" si="125"/>
        <v>301.69</v>
      </c>
      <c r="S192" s="348"/>
      <c r="T192" s="357"/>
      <c r="U192" s="357"/>
      <c r="V192" s="349">
        <v>301.69</v>
      </c>
      <c r="W192" s="350"/>
      <c r="X192" s="351">
        <f t="shared" si="103"/>
        <v>0</v>
      </c>
      <c r="Y192" s="354"/>
      <c r="Z192" s="353"/>
      <c r="AA192" s="353"/>
      <c r="AB192" s="353"/>
      <c r="AC192" s="355"/>
      <c r="AD192" s="352">
        <f t="shared" si="121"/>
        <v>0</v>
      </c>
      <c r="AE192" s="354"/>
      <c r="AF192" s="353"/>
      <c r="AG192" s="353"/>
      <c r="AH192" s="353"/>
      <c r="AI192" s="355"/>
      <c r="AJ192" s="352">
        <f t="shared" si="122"/>
        <v>0</v>
      </c>
      <c r="AK192" s="383"/>
      <c r="AL192" s="384"/>
      <c r="AM192" s="384"/>
      <c r="AN192" s="384"/>
      <c r="AO192" s="385"/>
      <c r="AP192" s="352">
        <f t="shared" si="126"/>
        <v>0</v>
      </c>
      <c r="AQ192" s="383"/>
      <c r="AR192" s="384"/>
      <c r="AS192" s="384"/>
      <c r="AT192" s="384"/>
      <c r="AU192" s="385"/>
      <c r="AV192" s="352">
        <f t="shared" si="123"/>
        <v>0</v>
      </c>
      <c r="AW192" s="354"/>
      <c r="AX192" s="353"/>
      <c r="AY192" s="353"/>
      <c r="AZ192" s="353"/>
      <c r="BA192" s="124"/>
      <c r="BB192" s="211"/>
      <c r="BC192" s="345"/>
    </row>
    <row r="193" spans="1:55" s="346" customFormat="1" ht="29.25" customHeight="1" hidden="1" outlineLevel="2">
      <c r="A193" s="108">
        <v>3</v>
      </c>
      <c r="B193" s="107" t="s">
        <v>157</v>
      </c>
      <c r="C193" s="110">
        <v>14</v>
      </c>
      <c r="D193" s="107" t="s">
        <v>373</v>
      </c>
      <c r="E193" s="261" t="s">
        <v>244</v>
      </c>
      <c r="F193" s="111">
        <f t="shared" si="127"/>
        <v>2082.736</v>
      </c>
      <c r="G193" s="112">
        <f t="shared" si="127"/>
        <v>0</v>
      </c>
      <c r="H193" s="113">
        <f t="shared" si="127"/>
        <v>0</v>
      </c>
      <c r="I193" s="113">
        <f t="shared" si="127"/>
        <v>0</v>
      </c>
      <c r="J193" s="113">
        <f t="shared" si="127"/>
        <v>2082.736</v>
      </c>
      <c r="K193" s="185">
        <f t="shared" si="127"/>
        <v>0</v>
      </c>
      <c r="L193" s="343">
        <f>SUM(M193:Q193)</f>
        <v>2082.736</v>
      </c>
      <c r="M193" s="337"/>
      <c r="N193" s="338"/>
      <c r="O193" s="338"/>
      <c r="P193" s="338">
        <v>2082.736</v>
      </c>
      <c r="Q193" s="339"/>
      <c r="R193" s="344">
        <f t="shared" si="125"/>
        <v>0</v>
      </c>
      <c r="S193" s="340"/>
      <c r="T193" s="341"/>
      <c r="U193" s="341"/>
      <c r="V193" s="341"/>
      <c r="W193" s="342"/>
      <c r="X193" s="344">
        <f t="shared" si="103"/>
        <v>0</v>
      </c>
      <c r="Y193" s="337"/>
      <c r="Z193" s="338"/>
      <c r="AA193" s="338"/>
      <c r="AB193" s="338"/>
      <c r="AC193" s="339"/>
      <c r="AD193" s="344">
        <f t="shared" si="121"/>
        <v>0</v>
      </c>
      <c r="AE193" s="337"/>
      <c r="AF193" s="338"/>
      <c r="AG193" s="338"/>
      <c r="AH193" s="338"/>
      <c r="AI193" s="339"/>
      <c r="AJ193" s="344">
        <f t="shared" si="122"/>
        <v>0</v>
      </c>
      <c r="AK193" s="337"/>
      <c r="AL193" s="338"/>
      <c r="AM193" s="338"/>
      <c r="AN193" s="338"/>
      <c r="AO193" s="339"/>
      <c r="AP193" s="344">
        <f t="shared" si="126"/>
        <v>0</v>
      </c>
      <c r="AQ193" s="337"/>
      <c r="AR193" s="338"/>
      <c r="AS193" s="338"/>
      <c r="AT193" s="338"/>
      <c r="AU193" s="339"/>
      <c r="AV193" s="344">
        <f t="shared" si="123"/>
        <v>0</v>
      </c>
      <c r="AW193" s="337"/>
      <c r="AX193" s="338"/>
      <c r="AY193" s="338"/>
      <c r="AZ193" s="338"/>
      <c r="BA193" s="124"/>
      <c r="BB193" s="211"/>
      <c r="BC193" s="345"/>
    </row>
    <row r="194" spans="1:55" s="346" customFormat="1" ht="42" customHeight="1" hidden="1" outlineLevel="2">
      <c r="A194" s="108">
        <v>8</v>
      </c>
      <c r="B194" s="107" t="s">
        <v>371</v>
      </c>
      <c r="C194" s="110">
        <v>15</v>
      </c>
      <c r="D194" s="107" t="s">
        <v>420</v>
      </c>
      <c r="E194" s="261" t="s">
        <v>244</v>
      </c>
      <c r="F194" s="111">
        <f t="shared" si="127"/>
        <v>290.986</v>
      </c>
      <c r="G194" s="112">
        <f t="shared" si="127"/>
        <v>0</v>
      </c>
      <c r="H194" s="113">
        <f t="shared" si="127"/>
        <v>0</v>
      </c>
      <c r="I194" s="113">
        <f t="shared" si="127"/>
        <v>0</v>
      </c>
      <c r="J194" s="113">
        <f t="shared" si="127"/>
        <v>290.986</v>
      </c>
      <c r="K194" s="185">
        <f t="shared" si="127"/>
        <v>0</v>
      </c>
      <c r="L194" s="343">
        <f>SUM(M194:Q194)</f>
        <v>196.298</v>
      </c>
      <c r="M194" s="337"/>
      <c r="N194" s="338"/>
      <c r="O194" s="338"/>
      <c r="P194" s="338">
        <v>196.298</v>
      </c>
      <c r="Q194" s="339"/>
      <c r="R194" s="344">
        <f t="shared" si="125"/>
        <v>94.688</v>
      </c>
      <c r="S194" s="340"/>
      <c r="T194" s="341"/>
      <c r="U194" s="341"/>
      <c r="V194" s="341">
        <v>94.688</v>
      </c>
      <c r="W194" s="342"/>
      <c r="X194" s="344">
        <f t="shared" si="103"/>
        <v>0</v>
      </c>
      <c r="Y194" s="337"/>
      <c r="Z194" s="338"/>
      <c r="AA194" s="338"/>
      <c r="AB194" s="338"/>
      <c r="AC194" s="339"/>
      <c r="AD194" s="344">
        <f t="shared" si="121"/>
        <v>0</v>
      </c>
      <c r="AE194" s="337"/>
      <c r="AF194" s="338"/>
      <c r="AG194" s="338"/>
      <c r="AH194" s="338"/>
      <c r="AI194" s="339"/>
      <c r="AJ194" s="344">
        <f t="shared" si="122"/>
        <v>0</v>
      </c>
      <c r="AK194" s="337"/>
      <c r="AL194" s="338"/>
      <c r="AM194" s="338"/>
      <c r="AN194" s="338"/>
      <c r="AO194" s="339"/>
      <c r="AP194" s="344">
        <f t="shared" si="126"/>
        <v>0</v>
      </c>
      <c r="AQ194" s="337"/>
      <c r="AR194" s="338"/>
      <c r="AS194" s="338"/>
      <c r="AT194" s="338"/>
      <c r="AU194" s="339"/>
      <c r="AV194" s="344">
        <f t="shared" si="123"/>
        <v>0</v>
      </c>
      <c r="AW194" s="337"/>
      <c r="AX194" s="338"/>
      <c r="AY194" s="338"/>
      <c r="AZ194" s="338"/>
      <c r="BA194" s="124"/>
      <c r="BB194" s="211"/>
      <c r="BC194" s="345"/>
    </row>
    <row r="195" spans="1:55" s="346" customFormat="1" ht="29.25" customHeight="1" hidden="1" outlineLevel="2" thickBot="1">
      <c r="A195" s="108"/>
      <c r="B195" s="107"/>
      <c r="C195" s="110">
        <v>16</v>
      </c>
      <c r="D195" s="107" t="s">
        <v>371</v>
      </c>
      <c r="E195" s="261" t="s">
        <v>244</v>
      </c>
      <c r="F195" s="111">
        <f aca="true" t="shared" si="128" ref="F195:K195">L195+R195+X195+AD195+AJ195+AP195+AV195</f>
        <v>30282.362</v>
      </c>
      <c r="G195" s="112">
        <f t="shared" si="128"/>
        <v>0</v>
      </c>
      <c r="H195" s="113">
        <f t="shared" si="128"/>
        <v>0</v>
      </c>
      <c r="I195" s="113">
        <f t="shared" si="128"/>
        <v>7959.12</v>
      </c>
      <c r="J195" s="113">
        <f t="shared" si="128"/>
        <v>22323.242</v>
      </c>
      <c r="K195" s="185">
        <f t="shared" si="128"/>
        <v>0</v>
      </c>
      <c r="L195" s="343">
        <f>SUM(M195:Q195)</f>
        <v>0</v>
      </c>
      <c r="M195" s="337"/>
      <c r="N195" s="338"/>
      <c r="O195" s="338"/>
      <c r="P195" s="338"/>
      <c r="Q195" s="339"/>
      <c r="R195" s="344">
        <f t="shared" si="125"/>
        <v>0</v>
      </c>
      <c r="S195" s="340"/>
      <c r="T195" s="341"/>
      <c r="U195" s="341"/>
      <c r="V195" s="341"/>
      <c r="W195" s="342"/>
      <c r="X195" s="344">
        <f t="shared" si="103"/>
        <v>0</v>
      </c>
      <c r="Y195" s="337"/>
      <c r="Z195" s="338"/>
      <c r="AA195" s="338">
        <v>0</v>
      </c>
      <c r="AB195" s="338">
        <v>0</v>
      </c>
      <c r="AC195" s="339"/>
      <c r="AD195" s="344">
        <f t="shared" si="121"/>
        <v>0</v>
      </c>
      <c r="AE195" s="337"/>
      <c r="AF195" s="338"/>
      <c r="AG195" s="338">
        <v>0</v>
      </c>
      <c r="AH195" s="338">
        <v>0</v>
      </c>
      <c r="AI195" s="339"/>
      <c r="AJ195" s="344">
        <f t="shared" si="122"/>
        <v>9656.562</v>
      </c>
      <c r="AK195" s="337"/>
      <c r="AL195" s="338"/>
      <c r="AM195" s="338">
        <v>1331.652</v>
      </c>
      <c r="AN195" s="338">
        <v>8324.91</v>
      </c>
      <c r="AO195" s="339"/>
      <c r="AP195" s="344">
        <f t="shared" si="126"/>
        <v>4000</v>
      </c>
      <c r="AQ195" s="337"/>
      <c r="AR195" s="338"/>
      <c r="AS195" s="338"/>
      <c r="AT195" s="338">
        <v>4000</v>
      </c>
      <c r="AU195" s="339"/>
      <c r="AV195" s="344">
        <f t="shared" si="123"/>
        <v>16625.8</v>
      </c>
      <c r="AW195" s="337"/>
      <c r="AX195" s="338"/>
      <c r="AY195" s="338">
        <v>6627.468</v>
      </c>
      <c r="AZ195" s="338">
        <v>9998.332</v>
      </c>
      <c r="BA195" s="124"/>
      <c r="BB195" s="211"/>
      <c r="BC195" s="345"/>
    </row>
    <row r="196" spans="1:55" s="131" customFormat="1" ht="30.75" hidden="1" outlineLevel="1" thickBot="1">
      <c r="A196" s="129"/>
      <c r="B196" s="129"/>
      <c r="C196" s="156" t="s">
        <v>77</v>
      </c>
      <c r="D196" s="157" t="s">
        <v>83</v>
      </c>
      <c r="E196" s="262" t="s">
        <v>244</v>
      </c>
      <c r="F196" s="177">
        <f t="shared" si="113"/>
        <v>49770.06</v>
      </c>
      <c r="G196" s="158">
        <f t="shared" si="113"/>
        <v>0</v>
      </c>
      <c r="H196" s="159">
        <f t="shared" si="113"/>
        <v>0</v>
      </c>
      <c r="I196" s="160">
        <f t="shared" si="113"/>
        <v>5946.536</v>
      </c>
      <c r="J196" s="161">
        <f t="shared" si="113"/>
        <v>37488.524000000005</v>
      </c>
      <c r="K196" s="186">
        <f t="shared" si="113"/>
        <v>6335</v>
      </c>
      <c r="L196" s="194">
        <f t="shared" si="110"/>
        <v>4601.348</v>
      </c>
      <c r="M196" s="163">
        <f>SUM(M197:M200)</f>
        <v>0</v>
      </c>
      <c r="N196" s="163">
        <f>SUM(N197:N200)</f>
        <v>0</v>
      </c>
      <c r="O196" s="163">
        <f>SUM(O197:O200)</f>
        <v>0</v>
      </c>
      <c r="P196" s="163">
        <f>SUM(P197:P200)</f>
        <v>2801.348</v>
      </c>
      <c r="Q196" s="164">
        <f>SUM(Q197:Q200)</f>
        <v>1800</v>
      </c>
      <c r="R196" s="162">
        <f aca="true" t="shared" si="129" ref="R196:R205">SUM(S196:W196)</f>
        <v>13220.131000000001</v>
      </c>
      <c r="S196" s="163">
        <f>SUM(S197:S200)</f>
        <v>0</v>
      </c>
      <c r="T196" s="163">
        <f>SUM(T197:T200)</f>
        <v>0</v>
      </c>
      <c r="U196" s="163">
        <f>SUM(U197:U200)</f>
        <v>0</v>
      </c>
      <c r="V196" s="163">
        <f>SUM(V197:V200)</f>
        <v>9720.131000000001</v>
      </c>
      <c r="W196" s="197">
        <f>SUM(W197:W200)</f>
        <v>3500</v>
      </c>
      <c r="X196" s="194">
        <f t="shared" si="103"/>
        <v>7706.3</v>
      </c>
      <c r="Y196" s="163">
        <f>SUM(Y197:Y200)</f>
        <v>0</v>
      </c>
      <c r="Z196" s="163">
        <f>SUM(Z197:Z200)</f>
        <v>0</v>
      </c>
      <c r="AA196" s="163">
        <f>SUM(AA197:AA200)</f>
        <v>0</v>
      </c>
      <c r="AB196" s="163">
        <f>SUM(AB197:AB200)</f>
        <v>6671.3</v>
      </c>
      <c r="AC196" s="164">
        <f>SUM(AC197:AC200)</f>
        <v>1035</v>
      </c>
      <c r="AD196" s="162">
        <f aca="true" t="shared" si="130" ref="AD196:AD201">SUM(AE196:AI196)</f>
        <v>199.746</v>
      </c>
      <c r="AE196" s="163">
        <f>SUM(AE197:AE200)</f>
        <v>0</v>
      </c>
      <c r="AF196" s="163">
        <f>SUM(AF197:AF200)</f>
        <v>0</v>
      </c>
      <c r="AG196" s="163">
        <f>SUM(AG197:AG200)</f>
        <v>0</v>
      </c>
      <c r="AH196" s="163">
        <f>SUM(AH197:AH200)</f>
        <v>199.746</v>
      </c>
      <c r="AI196" s="197">
        <f>SUM(AI197:AI200)</f>
        <v>0</v>
      </c>
      <c r="AJ196" s="194">
        <f aca="true" t="shared" si="131" ref="AJ196:AJ201">SUM(AK196:AO196)</f>
        <v>16484.203</v>
      </c>
      <c r="AK196" s="163">
        <f>SUM(AK197:AK200)</f>
        <v>0</v>
      </c>
      <c r="AL196" s="163">
        <f>SUM(AL197:AL200)</f>
        <v>0</v>
      </c>
      <c r="AM196" s="163">
        <f>SUM(AM197:AM200)</f>
        <v>5946.536</v>
      </c>
      <c r="AN196" s="163">
        <f>SUM(AN197:AN200)</f>
        <v>10537.667</v>
      </c>
      <c r="AO196" s="164">
        <f>SUM(AO197:AO200)</f>
        <v>0</v>
      </c>
      <c r="AP196" s="162">
        <f aca="true" t="shared" si="132" ref="AP196:AP201">SUM(AQ196:AU196)</f>
        <v>3424.598</v>
      </c>
      <c r="AQ196" s="163">
        <f>SUM(AQ197:AQ200)</f>
        <v>0</v>
      </c>
      <c r="AR196" s="163">
        <f>SUM(AR197:AR200)</f>
        <v>0</v>
      </c>
      <c r="AS196" s="163">
        <f>SUM(AS197:AS200)</f>
        <v>0</v>
      </c>
      <c r="AT196" s="163">
        <f>SUM(AT197:AT200)</f>
        <v>3424.598</v>
      </c>
      <c r="AU196" s="197">
        <f>SUM(AU197:AU200)</f>
        <v>0</v>
      </c>
      <c r="AV196" s="194">
        <f t="shared" si="104"/>
        <v>4133.734</v>
      </c>
      <c r="AW196" s="163">
        <f>SUM(AW197:AW200)</f>
        <v>0</v>
      </c>
      <c r="AX196" s="163">
        <f>SUM(AX197:AX200)</f>
        <v>0</v>
      </c>
      <c r="AY196" s="163">
        <f>SUM(AY197:AY200)</f>
        <v>0</v>
      </c>
      <c r="AZ196" s="163">
        <f>SUM(AZ197:AZ200)</f>
        <v>4133.734</v>
      </c>
      <c r="BA196" s="164">
        <f>SUM(BA197:BA200)</f>
        <v>0</v>
      </c>
      <c r="BB196" s="209"/>
      <c r="BC196" s="130"/>
    </row>
    <row r="197" spans="1:55" s="346" customFormat="1" ht="42" customHeight="1" hidden="1" outlineLevel="2">
      <c r="A197" s="108">
        <v>1</v>
      </c>
      <c r="B197" s="107" t="s">
        <v>372</v>
      </c>
      <c r="C197" s="110">
        <v>1</v>
      </c>
      <c r="D197" s="107" t="s">
        <v>88</v>
      </c>
      <c r="E197" s="261" t="s">
        <v>244</v>
      </c>
      <c r="F197" s="111">
        <f t="shared" si="113"/>
        <v>31392.421</v>
      </c>
      <c r="G197" s="112">
        <f t="shared" si="113"/>
        <v>0</v>
      </c>
      <c r="H197" s="113">
        <f t="shared" si="113"/>
        <v>0</v>
      </c>
      <c r="I197" s="113">
        <f t="shared" si="113"/>
        <v>0</v>
      </c>
      <c r="J197" s="113">
        <f t="shared" si="113"/>
        <v>25057.421</v>
      </c>
      <c r="K197" s="185">
        <f t="shared" si="113"/>
        <v>6335</v>
      </c>
      <c r="L197" s="343">
        <f>SUM(M197:Q197)</f>
        <v>4583.148</v>
      </c>
      <c r="M197" s="337"/>
      <c r="N197" s="338"/>
      <c r="O197" s="338"/>
      <c r="P197" s="338">
        <v>2783.148</v>
      </c>
      <c r="Q197" s="339">
        <v>1800</v>
      </c>
      <c r="R197" s="344">
        <f t="shared" si="129"/>
        <v>12919.493</v>
      </c>
      <c r="S197" s="340"/>
      <c r="T197" s="341"/>
      <c r="U197" s="341"/>
      <c r="V197" s="341">
        <v>9419.493</v>
      </c>
      <c r="W197" s="342">
        <v>3500</v>
      </c>
      <c r="X197" s="344">
        <f t="shared" si="103"/>
        <v>6035</v>
      </c>
      <c r="Y197" s="337"/>
      <c r="Z197" s="338"/>
      <c r="AA197" s="338">
        <v>0</v>
      </c>
      <c r="AB197" s="338">
        <v>5000</v>
      </c>
      <c r="AC197" s="339">
        <v>1035</v>
      </c>
      <c r="AD197" s="344">
        <f t="shared" si="130"/>
        <v>0</v>
      </c>
      <c r="AE197" s="337"/>
      <c r="AF197" s="338"/>
      <c r="AG197" s="338">
        <v>0</v>
      </c>
      <c r="AH197" s="338">
        <v>0</v>
      </c>
      <c r="AI197" s="339"/>
      <c r="AJ197" s="344">
        <f t="shared" si="131"/>
        <v>6850</v>
      </c>
      <c r="AK197" s="337"/>
      <c r="AL197" s="338"/>
      <c r="AM197" s="338">
        <v>0</v>
      </c>
      <c r="AN197" s="338">
        <v>6850</v>
      </c>
      <c r="AO197" s="339"/>
      <c r="AP197" s="344">
        <f t="shared" si="132"/>
        <v>0</v>
      </c>
      <c r="AQ197" s="337"/>
      <c r="AR197" s="338"/>
      <c r="AS197" s="338"/>
      <c r="AT197" s="338"/>
      <c r="AU197" s="339"/>
      <c r="AV197" s="344">
        <f>SUM(AW197:BA197)</f>
        <v>1004.78</v>
      </c>
      <c r="AW197" s="337"/>
      <c r="AX197" s="338"/>
      <c r="AY197" s="338"/>
      <c r="AZ197" s="338">
        <v>1004.78</v>
      </c>
      <c r="BA197" s="124"/>
      <c r="BB197" s="211"/>
      <c r="BC197" s="345"/>
    </row>
    <row r="198" spans="1:55" s="346" customFormat="1" ht="42" customHeight="1" hidden="1" outlineLevel="2">
      <c r="A198" s="108">
        <v>2</v>
      </c>
      <c r="B198" s="107" t="s">
        <v>373</v>
      </c>
      <c r="C198" s="110">
        <v>2</v>
      </c>
      <c r="D198" s="107" t="s">
        <v>114</v>
      </c>
      <c r="E198" s="261" t="s">
        <v>244</v>
      </c>
      <c r="F198" s="111">
        <f t="shared" si="113"/>
        <v>11205.298</v>
      </c>
      <c r="G198" s="112">
        <f t="shared" si="113"/>
        <v>0</v>
      </c>
      <c r="H198" s="113">
        <f t="shared" si="113"/>
        <v>0</v>
      </c>
      <c r="I198" s="113">
        <f t="shared" si="113"/>
        <v>0</v>
      </c>
      <c r="J198" s="113">
        <f t="shared" si="113"/>
        <v>11205.298</v>
      </c>
      <c r="K198" s="185">
        <f t="shared" si="113"/>
        <v>0</v>
      </c>
      <c r="L198" s="343">
        <f>SUM(M198:Q198)</f>
        <v>0</v>
      </c>
      <c r="M198" s="337"/>
      <c r="N198" s="338"/>
      <c r="O198" s="338"/>
      <c r="P198" s="338"/>
      <c r="Q198" s="339"/>
      <c r="R198" s="344">
        <f t="shared" si="129"/>
        <v>280.7</v>
      </c>
      <c r="S198" s="340"/>
      <c r="T198" s="341"/>
      <c r="U198" s="341"/>
      <c r="V198" s="341">
        <v>280.7</v>
      </c>
      <c r="W198" s="342"/>
      <c r="X198" s="344">
        <f t="shared" si="103"/>
        <v>1671.3</v>
      </c>
      <c r="Y198" s="337"/>
      <c r="Z198" s="338"/>
      <c r="AA198" s="338"/>
      <c r="AB198" s="338">
        <v>1671.3</v>
      </c>
      <c r="AC198" s="339"/>
      <c r="AD198" s="344">
        <f t="shared" si="130"/>
        <v>199.746</v>
      </c>
      <c r="AE198" s="337"/>
      <c r="AF198" s="338"/>
      <c r="AG198" s="338"/>
      <c r="AH198" s="338">
        <v>199.746</v>
      </c>
      <c r="AI198" s="339"/>
      <c r="AJ198" s="344">
        <f t="shared" si="131"/>
        <v>2500</v>
      </c>
      <c r="AK198" s="337"/>
      <c r="AL198" s="338"/>
      <c r="AM198" s="338"/>
      <c r="AN198" s="338">
        <v>2500</v>
      </c>
      <c r="AO198" s="339"/>
      <c r="AP198" s="344">
        <f t="shared" si="132"/>
        <v>3424.598</v>
      </c>
      <c r="AQ198" s="337"/>
      <c r="AR198" s="338"/>
      <c r="AS198" s="338"/>
      <c r="AT198" s="338">
        <v>3424.598</v>
      </c>
      <c r="AU198" s="339"/>
      <c r="AV198" s="344">
        <f>SUM(AW198:BA198)</f>
        <v>3128.954</v>
      </c>
      <c r="AW198" s="337"/>
      <c r="AX198" s="338"/>
      <c r="AY198" s="338"/>
      <c r="AZ198" s="338">
        <v>3128.954</v>
      </c>
      <c r="BA198" s="124"/>
      <c r="BB198" s="211"/>
      <c r="BC198" s="345"/>
    </row>
    <row r="199" spans="1:55" s="346" customFormat="1" ht="29.25" customHeight="1" hidden="1" outlineLevel="2">
      <c r="A199" s="108">
        <v>3</v>
      </c>
      <c r="B199" s="107" t="s">
        <v>374</v>
      </c>
      <c r="C199" s="110">
        <v>3</v>
      </c>
      <c r="D199" s="107" t="s">
        <v>89</v>
      </c>
      <c r="E199" s="261" t="s">
        <v>244</v>
      </c>
      <c r="F199" s="111">
        <f t="shared" si="113"/>
        <v>38.138</v>
      </c>
      <c r="G199" s="112">
        <f t="shared" si="113"/>
        <v>0</v>
      </c>
      <c r="H199" s="113">
        <f t="shared" si="113"/>
        <v>0</v>
      </c>
      <c r="I199" s="113">
        <f t="shared" si="113"/>
        <v>0</v>
      </c>
      <c r="J199" s="113">
        <f t="shared" si="113"/>
        <v>38.138</v>
      </c>
      <c r="K199" s="185">
        <f t="shared" si="113"/>
        <v>0</v>
      </c>
      <c r="L199" s="343">
        <f>SUM(M199:Q199)</f>
        <v>18.2</v>
      </c>
      <c r="M199" s="337"/>
      <c r="N199" s="338"/>
      <c r="O199" s="338"/>
      <c r="P199" s="338">
        <v>18.2</v>
      </c>
      <c r="Q199" s="339"/>
      <c r="R199" s="344">
        <f t="shared" si="129"/>
        <v>19.938</v>
      </c>
      <c r="S199" s="340"/>
      <c r="T199" s="341"/>
      <c r="U199" s="341"/>
      <c r="V199" s="341">
        <v>19.938</v>
      </c>
      <c r="W199" s="342"/>
      <c r="X199" s="344">
        <f t="shared" si="103"/>
        <v>0</v>
      </c>
      <c r="Y199" s="337"/>
      <c r="Z199" s="338"/>
      <c r="AA199" s="338"/>
      <c r="AB199" s="338"/>
      <c r="AC199" s="339"/>
      <c r="AD199" s="344">
        <f t="shared" si="130"/>
        <v>0</v>
      </c>
      <c r="AE199" s="337"/>
      <c r="AF199" s="338"/>
      <c r="AG199" s="338"/>
      <c r="AH199" s="338"/>
      <c r="AI199" s="339"/>
      <c r="AJ199" s="344">
        <f t="shared" si="131"/>
        <v>0</v>
      </c>
      <c r="AK199" s="337"/>
      <c r="AL199" s="338"/>
      <c r="AM199" s="338"/>
      <c r="AN199" s="338"/>
      <c r="AO199" s="339"/>
      <c r="AP199" s="344">
        <f t="shared" si="132"/>
        <v>0</v>
      </c>
      <c r="AQ199" s="337"/>
      <c r="AR199" s="338"/>
      <c r="AS199" s="338"/>
      <c r="AT199" s="338"/>
      <c r="AU199" s="339"/>
      <c r="AV199" s="344">
        <f>SUM(AW199:BA199)</f>
        <v>0</v>
      </c>
      <c r="AW199" s="337"/>
      <c r="AX199" s="338"/>
      <c r="AY199" s="338"/>
      <c r="AZ199" s="338"/>
      <c r="BA199" s="124"/>
      <c r="BB199" s="211"/>
      <c r="BC199" s="345"/>
    </row>
    <row r="200" spans="1:55" s="346" customFormat="1" ht="29.25" customHeight="1" hidden="1" outlineLevel="2" thickBot="1">
      <c r="A200" s="108">
        <v>7</v>
      </c>
      <c r="B200" s="107" t="s">
        <v>371</v>
      </c>
      <c r="C200" s="110">
        <v>4</v>
      </c>
      <c r="D200" s="107" t="s">
        <v>371</v>
      </c>
      <c r="E200" s="261" t="s">
        <v>244</v>
      </c>
      <c r="F200" s="111">
        <f aca="true" t="shared" si="133" ref="F200:K200">L200+R200+X200+AD200+AJ200+AP200+AV200</f>
        <v>7134.2029999999995</v>
      </c>
      <c r="G200" s="112">
        <f t="shared" si="133"/>
        <v>0</v>
      </c>
      <c r="H200" s="113">
        <f t="shared" si="133"/>
        <v>0</v>
      </c>
      <c r="I200" s="113">
        <f t="shared" si="133"/>
        <v>5946.536</v>
      </c>
      <c r="J200" s="113">
        <f t="shared" si="133"/>
        <v>1187.667</v>
      </c>
      <c r="K200" s="185">
        <f t="shared" si="133"/>
        <v>0</v>
      </c>
      <c r="L200" s="343">
        <f>SUM(M200:Q200)</f>
        <v>0</v>
      </c>
      <c r="M200" s="337"/>
      <c r="N200" s="338"/>
      <c r="O200" s="338"/>
      <c r="P200" s="338"/>
      <c r="Q200" s="339"/>
      <c r="R200" s="344">
        <f t="shared" si="129"/>
        <v>0</v>
      </c>
      <c r="S200" s="340"/>
      <c r="T200" s="341"/>
      <c r="U200" s="341"/>
      <c r="V200" s="341"/>
      <c r="W200" s="342"/>
      <c r="X200" s="344">
        <f t="shared" si="103"/>
        <v>0</v>
      </c>
      <c r="Y200" s="337"/>
      <c r="Z200" s="338"/>
      <c r="AA200" s="338"/>
      <c r="AB200" s="338"/>
      <c r="AC200" s="339"/>
      <c r="AD200" s="344">
        <f t="shared" si="130"/>
        <v>0</v>
      </c>
      <c r="AE200" s="337"/>
      <c r="AF200" s="338"/>
      <c r="AG200" s="338"/>
      <c r="AH200" s="338"/>
      <c r="AI200" s="339"/>
      <c r="AJ200" s="344">
        <f t="shared" si="131"/>
        <v>7134.2029999999995</v>
      </c>
      <c r="AK200" s="337"/>
      <c r="AL200" s="338"/>
      <c r="AM200" s="338">
        <v>5946.536</v>
      </c>
      <c r="AN200" s="338">
        <v>1187.667</v>
      </c>
      <c r="AO200" s="339"/>
      <c r="AP200" s="344">
        <f t="shared" si="132"/>
        <v>0</v>
      </c>
      <c r="AQ200" s="337"/>
      <c r="AR200" s="338"/>
      <c r="AS200" s="338"/>
      <c r="AT200" s="338"/>
      <c r="AU200" s="339"/>
      <c r="AV200" s="344">
        <f>SUM(AW200:BA200)</f>
        <v>0</v>
      </c>
      <c r="AW200" s="337"/>
      <c r="AX200" s="338"/>
      <c r="AY200" s="338"/>
      <c r="AZ200" s="338"/>
      <c r="BA200" s="124"/>
      <c r="BB200" s="211"/>
      <c r="BC200" s="345"/>
    </row>
    <row r="201" spans="1:55" s="131" customFormat="1" ht="30.75" hidden="1" outlineLevel="1" thickBot="1">
      <c r="A201" s="132"/>
      <c r="B201" s="132"/>
      <c r="C201" s="156" t="s">
        <v>78</v>
      </c>
      <c r="D201" s="157" t="s">
        <v>276</v>
      </c>
      <c r="E201" s="262" t="s">
        <v>244</v>
      </c>
      <c r="F201" s="177">
        <f t="shared" si="113"/>
        <v>317777.89800000004</v>
      </c>
      <c r="G201" s="158">
        <f t="shared" si="113"/>
        <v>0</v>
      </c>
      <c r="H201" s="159">
        <f t="shared" si="113"/>
        <v>0</v>
      </c>
      <c r="I201" s="160">
        <f t="shared" si="113"/>
        <v>260473.12099999998</v>
      </c>
      <c r="J201" s="161">
        <f t="shared" si="113"/>
        <v>53604.777</v>
      </c>
      <c r="K201" s="186">
        <f t="shared" si="113"/>
        <v>3700</v>
      </c>
      <c r="L201" s="194">
        <f t="shared" si="110"/>
        <v>9556.637999999999</v>
      </c>
      <c r="M201" s="163">
        <f>SUM(M202:M218)</f>
        <v>0</v>
      </c>
      <c r="N201" s="163">
        <f>SUM(N202:N218)</f>
        <v>0</v>
      </c>
      <c r="O201" s="163">
        <f>SUM(O202:O218)</f>
        <v>0</v>
      </c>
      <c r="P201" s="163">
        <f>SUM(P202:P218)</f>
        <v>5856.637999999999</v>
      </c>
      <c r="Q201" s="164">
        <f>SUM(Q202:Q218)</f>
        <v>3700</v>
      </c>
      <c r="R201" s="162">
        <f t="shared" si="129"/>
        <v>3441.3059999999996</v>
      </c>
      <c r="S201" s="163">
        <f>SUM(S202:S218)</f>
        <v>0</v>
      </c>
      <c r="T201" s="163">
        <f>SUM(T202:T218)</f>
        <v>0</v>
      </c>
      <c r="U201" s="163">
        <f>SUM(U202:U218)</f>
        <v>55.442</v>
      </c>
      <c r="V201" s="163">
        <f>SUM(V202:V218)</f>
        <v>3385.8639999999996</v>
      </c>
      <c r="W201" s="197">
        <f>SUM(W202:W218)</f>
        <v>0</v>
      </c>
      <c r="X201" s="194">
        <f t="shared" si="103"/>
        <v>4488.562</v>
      </c>
      <c r="Y201" s="163">
        <f>SUM(Y202:Y218)</f>
        <v>0</v>
      </c>
      <c r="Z201" s="163">
        <f>SUM(Z202:Z218)</f>
        <v>0</v>
      </c>
      <c r="AA201" s="163">
        <f>SUM(AA202:AA218)</f>
        <v>4455.162</v>
      </c>
      <c r="AB201" s="163">
        <f>SUM(AB202:AB218)</f>
        <v>33.400000000000006</v>
      </c>
      <c r="AC201" s="164">
        <f>SUM(AC202:AC218)</f>
        <v>0</v>
      </c>
      <c r="AD201" s="162">
        <f t="shared" si="130"/>
        <v>10247.68</v>
      </c>
      <c r="AE201" s="163">
        <f>SUM(AE202:AE218)</f>
        <v>0</v>
      </c>
      <c r="AF201" s="163">
        <f>SUM(AF202:AF218)</f>
        <v>0</v>
      </c>
      <c r="AG201" s="163">
        <f>SUM(AG202:AG218)</f>
        <v>9959.769</v>
      </c>
      <c r="AH201" s="163">
        <f>SUM(AH202:AH218)</f>
        <v>287.9110000000001</v>
      </c>
      <c r="AI201" s="197">
        <f>SUM(AI202:AI218)</f>
        <v>0</v>
      </c>
      <c r="AJ201" s="194">
        <f t="shared" si="131"/>
        <v>79920.26800000001</v>
      </c>
      <c r="AK201" s="163">
        <f>SUM(AK202:AK218)</f>
        <v>0</v>
      </c>
      <c r="AL201" s="163">
        <f>SUM(AL202:AL218)</f>
        <v>0</v>
      </c>
      <c r="AM201" s="163">
        <f>SUM(AM202:AM218)</f>
        <v>68104.437</v>
      </c>
      <c r="AN201" s="163">
        <f>SUM(AN202:AN218)</f>
        <v>11815.831</v>
      </c>
      <c r="AO201" s="164">
        <f>SUM(AO202:AO218)</f>
        <v>0</v>
      </c>
      <c r="AP201" s="162">
        <f t="shared" si="132"/>
        <v>65500</v>
      </c>
      <c r="AQ201" s="163">
        <f>SUM(AQ202:AQ218)</f>
        <v>0</v>
      </c>
      <c r="AR201" s="163">
        <f>SUM(AR202:AR218)</f>
        <v>0</v>
      </c>
      <c r="AS201" s="163">
        <f>SUM(AS202:AS218)</f>
        <v>54250</v>
      </c>
      <c r="AT201" s="163">
        <f>SUM(AT202:AT218)</f>
        <v>11250</v>
      </c>
      <c r="AU201" s="197">
        <f>SUM(AU202:AU218)</f>
        <v>0</v>
      </c>
      <c r="AV201" s="194">
        <f t="shared" si="104"/>
        <v>144623.444</v>
      </c>
      <c r="AW201" s="163">
        <f>SUM(AW202:AW218)</f>
        <v>0</v>
      </c>
      <c r="AX201" s="163">
        <f>SUM(AX202:AX218)</f>
        <v>0</v>
      </c>
      <c r="AY201" s="163">
        <f>SUM(AY202:AY218)</f>
        <v>123648.31099999999</v>
      </c>
      <c r="AZ201" s="163">
        <f>SUM(AZ202:AZ218)</f>
        <v>20975.132999999998</v>
      </c>
      <c r="BA201" s="164">
        <f>SUM(BA202:BA218)</f>
        <v>0</v>
      </c>
      <c r="BB201" s="209"/>
      <c r="BC201" s="130"/>
    </row>
    <row r="202" spans="1:55" s="346" customFormat="1" ht="42" customHeight="1" hidden="1" outlineLevel="2">
      <c r="A202" s="108">
        <v>1</v>
      </c>
      <c r="B202" s="107" t="s">
        <v>375</v>
      </c>
      <c r="C202" s="110">
        <v>1</v>
      </c>
      <c r="D202" s="107" t="s">
        <v>160</v>
      </c>
      <c r="E202" s="261" t="s">
        <v>244</v>
      </c>
      <c r="F202" s="111">
        <f t="shared" si="113"/>
        <v>5621.626</v>
      </c>
      <c r="G202" s="112">
        <f t="shared" si="113"/>
        <v>0</v>
      </c>
      <c r="H202" s="113">
        <f t="shared" si="113"/>
        <v>0</v>
      </c>
      <c r="I202" s="113">
        <f t="shared" si="113"/>
        <v>0</v>
      </c>
      <c r="J202" s="113">
        <f t="shared" si="113"/>
        <v>1921.626</v>
      </c>
      <c r="K202" s="185">
        <f t="shared" si="113"/>
        <v>3700</v>
      </c>
      <c r="L202" s="343">
        <f aca="true" t="shared" si="134" ref="L202:L218">SUM(M202:Q202)</f>
        <v>5621.626</v>
      </c>
      <c r="M202" s="337"/>
      <c r="N202" s="338"/>
      <c r="O202" s="338"/>
      <c r="P202" s="338">
        <v>1921.626</v>
      </c>
      <c r="Q202" s="339">
        <v>3700</v>
      </c>
      <c r="R202" s="344">
        <f t="shared" si="129"/>
        <v>0</v>
      </c>
      <c r="S202" s="340"/>
      <c r="T202" s="341"/>
      <c r="U202" s="341"/>
      <c r="V202" s="341"/>
      <c r="W202" s="342"/>
      <c r="X202" s="344">
        <f t="shared" si="103"/>
        <v>0</v>
      </c>
      <c r="Y202" s="337"/>
      <c r="Z202" s="338"/>
      <c r="AA202" s="338"/>
      <c r="AB202" s="338"/>
      <c r="AC202" s="339"/>
      <c r="AD202" s="344">
        <f aca="true" t="shared" si="135" ref="AD202:AD218">SUM(AE202:AI202)</f>
        <v>0</v>
      </c>
      <c r="AE202" s="337"/>
      <c r="AF202" s="338"/>
      <c r="AG202" s="338"/>
      <c r="AH202" s="338"/>
      <c r="AI202" s="339"/>
      <c r="AJ202" s="344">
        <f aca="true" t="shared" si="136" ref="AJ202:AJ218">SUM(AK202:AO202)</f>
        <v>0</v>
      </c>
      <c r="AK202" s="337"/>
      <c r="AL202" s="338"/>
      <c r="AM202" s="338"/>
      <c r="AN202" s="338"/>
      <c r="AO202" s="339"/>
      <c r="AP202" s="344">
        <f aca="true" t="shared" si="137" ref="AP202:AP218">SUM(AQ202:AU202)</f>
        <v>0</v>
      </c>
      <c r="AQ202" s="337"/>
      <c r="AR202" s="338"/>
      <c r="AS202" s="338"/>
      <c r="AT202" s="338"/>
      <c r="AU202" s="339"/>
      <c r="AV202" s="344">
        <f aca="true" t="shared" si="138" ref="AV202:AV218">SUM(AW202:BA202)</f>
        <v>0</v>
      </c>
      <c r="AW202" s="337"/>
      <c r="AX202" s="338"/>
      <c r="AY202" s="338"/>
      <c r="AZ202" s="338"/>
      <c r="BA202" s="124"/>
      <c r="BB202" s="211"/>
      <c r="BC202" s="345"/>
    </row>
    <row r="203" spans="1:55" s="346" customFormat="1" ht="56.25" customHeight="1" hidden="1" outlineLevel="2">
      <c r="A203" s="108">
        <v>2</v>
      </c>
      <c r="B203" s="107" t="s">
        <v>376</v>
      </c>
      <c r="C203" s="110">
        <v>2</v>
      </c>
      <c r="D203" s="107" t="s">
        <v>377</v>
      </c>
      <c r="E203" s="261" t="s">
        <v>244</v>
      </c>
      <c r="F203" s="111">
        <f t="shared" si="113"/>
        <v>3791.7079999999996</v>
      </c>
      <c r="G203" s="112">
        <f t="shared" si="113"/>
        <v>0</v>
      </c>
      <c r="H203" s="113">
        <f t="shared" si="113"/>
        <v>0</v>
      </c>
      <c r="I203" s="113">
        <f t="shared" si="113"/>
        <v>0</v>
      </c>
      <c r="J203" s="113">
        <f t="shared" si="113"/>
        <v>3791.7079999999996</v>
      </c>
      <c r="K203" s="185">
        <f t="shared" si="113"/>
        <v>0</v>
      </c>
      <c r="L203" s="343">
        <f t="shared" si="134"/>
        <v>1248.45</v>
      </c>
      <c r="M203" s="337"/>
      <c r="N203" s="338"/>
      <c r="O203" s="338"/>
      <c r="P203" s="338">
        <v>1248.45</v>
      </c>
      <c r="Q203" s="339"/>
      <c r="R203" s="344">
        <f t="shared" si="129"/>
        <v>2543.258</v>
      </c>
      <c r="S203" s="340"/>
      <c r="T203" s="341"/>
      <c r="U203" s="341"/>
      <c r="V203" s="341">
        <v>2543.258</v>
      </c>
      <c r="W203" s="342"/>
      <c r="X203" s="344">
        <f t="shared" si="103"/>
        <v>0</v>
      </c>
      <c r="Y203" s="337"/>
      <c r="Z203" s="338"/>
      <c r="AA203" s="338"/>
      <c r="AB203" s="338"/>
      <c r="AC203" s="339"/>
      <c r="AD203" s="344">
        <f t="shared" si="135"/>
        <v>0</v>
      </c>
      <c r="AE203" s="337"/>
      <c r="AF203" s="338"/>
      <c r="AG203" s="338"/>
      <c r="AH203" s="338"/>
      <c r="AI203" s="339"/>
      <c r="AJ203" s="344">
        <f t="shared" si="136"/>
        <v>0</v>
      </c>
      <c r="AK203" s="337"/>
      <c r="AL203" s="338"/>
      <c r="AM203" s="338"/>
      <c r="AN203" s="338"/>
      <c r="AO203" s="339"/>
      <c r="AP203" s="344">
        <f t="shared" si="137"/>
        <v>0</v>
      </c>
      <c r="AQ203" s="337"/>
      <c r="AR203" s="338"/>
      <c r="AS203" s="338"/>
      <c r="AT203" s="338"/>
      <c r="AU203" s="339"/>
      <c r="AV203" s="344">
        <f t="shared" si="138"/>
        <v>0</v>
      </c>
      <c r="AW203" s="337"/>
      <c r="AX203" s="338"/>
      <c r="AY203" s="338"/>
      <c r="AZ203" s="338"/>
      <c r="BA203" s="124"/>
      <c r="BB203" s="211"/>
      <c r="BC203" s="345"/>
    </row>
    <row r="204" spans="1:55" s="346" customFormat="1" ht="56.25" customHeight="1" hidden="1" outlineLevel="2">
      <c r="A204" s="108">
        <v>3</v>
      </c>
      <c r="B204" s="107" t="s">
        <v>377</v>
      </c>
      <c r="C204" s="110">
        <v>3</v>
      </c>
      <c r="D204" s="107" t="s">
        <v>79</v>
      </c>
      <c r="E204" s="261" t="s">
        <v>244</v>
      </c>
      <c r="F204" s="111">
        <f t="shared" si="113"/>
        <v>60095.899999999994</v>
      </c>
      <c r="G204" s="112">
        <f t="shared" si="113"/>
        <v>0</v>
      </c>
      <c r="H204" s="113">
        <f t="shared" si="113"/>
        <v>0</v>
      </c>
      <c r="I204" s="113">
        <f t="shared" si="113"/>
        <v>51081.515</v>
      </c>
      <c r="J204" s="113">
        <f t="shared" si="113"/>
        <v>9014.385</v>
      </c>
      <c r="K204" s="185">
        <f t="shared" si="113"/>
        <v>0</v>
      </c>
      <c r="L204" s="343">
        <f t="shared" si="134"/>
        <v>0</v>
      </c>
      <c r="M204" s="337"/>
      <c r="N204" s="338"/>
      <c r="O204" s="338"/>
      <c r="P204" s="338"/>
      <c r="Q204" s="339"/>
      <c r="R204" s="344">
        <f t="shared" si="129"/>
        <v>0</v>
      </c>
      <c r="S204" s="340"/>
      <c r="T204" s="341"/>
      <c r="U204" s="341"/>
      <c r="V204" s="341">
        <v>0</v>
      </c>
      <c r="W204" s="342"/>
      <c r="X204" s="344">
        <f t="shared" si="103"/>
        <v>0</v>
      </c>
      <c r="Y204" s="337"/>
      <c r="Z204" s="338"/>
      <c r="AA204" s="338">
        <v>0</v>
      </c>
      <c r="AB204" s="338">
        <v>0</v>
      </c>
      <c r="AC204" s="339"/>
      <c r="AD204" s="344">
        <f t="shared" si="135"/>
        <v>1477.6870000000001</v>
      </c>
      <c r="AE204" s="337"/>
      <c r="AF204" s="338"/>
      <c r="AG204" s="338">
        <v>1399.96</v>
      </c>
      <c r="AH204" s="338">
        <v>77.727</v>
      </c>
      <c r="AI204" s="339"/>
      <c r="AJ204" s="344">
        <f t="shared" si="136"/>
        <v>5600</v>
      </c>
      <c r="AK204" s="337"/>
      <c r="AL204" s="338"/>
      <c r="AM204" s="338">
        <v>4760</v>
      </c>
      <c r="AN204" s="338">
        <v>840</v>
      </c>
      <c r="AO204" s="339"/>
      <c r="AP204" s="344">
        <f t="shared" si="137"/>
        <v>25000</v>
      </c>
      <c r="AQ204" s="337"/>
      <c r="AR204" s="338"/>
      <c r="AS204" s="338">
        <v>21250</v>
      </c>
      <c r="AT204" s="338">
        <v>3750</v>
      </c>
      <c r="AU204" s="339"/>
      <c r="AV204" s="344">
        <f t="shared" si="138"/>
        <v>28018.213</v>
      </c>
      <c r="AW204" s="337"/>
      <c r="AX204" s="338"/>
      <c r="AY204" s="338">
        <v>23671.555</v>
      </c>
      <c r="AZ204" s="338">
        <v>4346.658</v>
      </c>
      <c r="BA204" s="124"/>
      <c r="BB204" s="211"/>
      <c r="BC204" s="345"/>
    </row>
    <row r="205" spans="1:55" s="346" customFormat="1" ht="29.25" customHeight="1" hidden="1" outlineLevel="2">
      <c r="A205" s="108">
        <v>4</v>
      </c>
      <c r="B205" s="107" t="s">
        <v>378</v>
      </c>
      <c r="C205" s="110">
        <v>4</v>
      </c>
      <c r="D205" s="107" t="s">
        <v>80</v>
      </c>
      <c r="E205" s="261" t="s">
        <v>244</v>
      </c>
      <c r="F205" s="111">
        <f t="shared" si="113"/>
        <v>5110.8369999999995</v>
      </c>
      <c r="G205" s="112">
        <f t="shared" si="113"/>
        <v>0</v>
      </c>
      <c r="H205" s="113">
        <f t="shared" si="113"/>
        <v>0</v>
      </c>
      <c r="I205" s="113">
        <f t="shared" si="113"/>
        <v>4203.875</v>
      </c>
      <c r="J205" s="113">
        <f t="shared" si="113"/>
        <v>906.962</v>
      </c>
      <c r="K205" s="185">
        <f t="shared" si="113"/>
        <v>0</v>
      </c>
      <c r="L205" s="343">
        <f t="shared" si="134"/>
        <v>157.502</v>
      </c>
      <c r="M205" s="337"/>
      <c r="N205" s="338"/>
      <c r="O205" s="338"/>
      <c r="P205" s="338">
        <v>157.502</v>
      </c>
      <c r="Q205" s="339"/>
      <c r="R205" s="344">
        <f t="shared" si="129"/>
        <v>0</v>
      </c>
      <c r="S205" s="340"/>
      <c r="T205" s="341"/>
      <c r="U205" s="341"/>
      <c r="V205" s="341"/>
      <c r="W205" s="342"/>
      <c r="X205" s="344">
        <f t="shared" si="103"/>
        <v>3.672</v>
      </c>
      <c r="Y205" s="337"/>
      <c r="Z205" s="338"/>
      <c r="AA205" s="338">
        <v>0</v>
      </c>
      <c r="AB205" s="338">
        <v>3.672</v>
      </c>
      <c r="AC205" s="339"/>
      <c r="AD205" s="344">
        <f t="shared" si="135"/>
        <v>25.5</v>
      </c>
      <c r="AE205" s="337"/>
      <c r="AF205" s="338"/>
      <c r="AG205" s="338">
        <v>24.159</v>
      </c>
      <c r="AH205" s="338">
        <v>1.341</v>
      </c>
      <c r="AI205" s="339"/>
      <c r="AJ205" s="344">
        <f t="shared" si="136"/>
        <v>2945.735</v>
      </c>
      <c r="AK205" s="337"/>
      <c r="AL205" s="338"/>
      <c r="AM205" s="338">
        <v>2503.875</v>
      </c>
      <c r="AN205" s="338">
        <v>441.86</v>
      </c>
      <c r="AO205" s="339"/>
      <c r="AP205" s="344">
        <f t="shared" si="137"/>
        <v>0</v>
      </c>
      <c r="AQ205" s="337"/>
      <c r="AR205" s="338"/>
      <c r="AS205" s="338"/>
      <c r="AT205" s="338"/>
      <c r="AU205" s="339"/>
      <c r="AV205" s="344">
        <f t="shared" si="138"/>
        <v>1978.4279999999999</v>
      </c>
      <c r="AW205" s="337"/>
      <c r="AX205" s="338"/>
      <c r="AY205" s="338">
        <v>1675.841</v>
      </c>
      <c r="AZ205" s="338">
        <v>302.587</v>
      </c>
      <c r="BA205" s="124"/>
      <c r="BB205" s="211"/>
      <c r="BC205" s="345"/>
    </row>
    <row r="206" spans="1:55" s="346" customFormat="1" ht="29.25" customHeight="1" hidden="1" outlineLevel="2">
      <c r="A206" s="108">
        <v>5</v>
      </c>
      <c r="B206" s="107" t="s">
        <v>379</v>
      </c>
      <c r="C206" s="110">
        <v>5</v>
      </c>
      <c r="D206" s="107" t="s">
        <v>84</v>
      </c>
      <c r="E206" s="261" t="s">
        <v>244</v>
      </c>
      <c r="F206" s="111">
        <f t="shared" si="113"/>
        <v>59317.198000000004</v>
      </c>
      <c r="G206" s="112">
        <f t="shared" si="113"/>
        <v>0</v>
      </c>
      <c r="H206" s="113">
        <f t="shared" si="113"/>
        <v>0</v>
      </c>
      <c r="I206" s="113">
        <f t="shared" si="113"/>
        <v>50067.038</v>
      </c>
      <c r="J206" s="113">
        <f t="shared" si="113"/>
        <v>9250.16</v>
      </c>
      <c r="K206" s="185">
        <f t="shared" si="113"/>
        <v>0</v>
      </c>
      <c r="L206" s="343">
        <f t="shared" si="134"/>
        <v>237.9</v>
      </c>
      <c r="M206" s="337"/>
      <c r="N206" s="338"/>
      <c r="O206" s="338"/>
      <c r="P206" s="338">
        <v>237.9</v>
      </c>
      <c r="Q206" s="339"/>
      <c r="R206" s="344">
        <f aca="true" t="shared" si="139" ref="R206:R218">SUM(S206:W206)</f>
        <v>134.2</v>
      </c>
      <c r="S206" s="340"/>
      <c r="T206" s="341"/>
      <c r="U206" s="341"/>
      <c r="V206" s="341">
        <v>134.2</v>
      </c>
      <c r="W206" s="342"/>
      <c r="X206" s="344">
        <f t="shared" si="103"/>
        <v>0</v>
      </c>
      <c r="Y206" s="337"/>
      <c r="Z206" s="338"/>
      <c r="AA206" s="338">
        <v>0</v>
      </c>
      <c r="AB206" s="338">
        <v>0</v>
      </c>
      <c r="AC206" s="339"/>
      <c r="AD206" s="344">
        <f t="shared" si="135"/>
        <v>1182.44</v>
      </c>
      <c r="AE206" s="337"/>
      <c r="AF206" s="338"/>
      <c r="AG206" s="338">
        <v>1079.79</v>
      </c>
      <c r="AH206" s="338">
        <v>102.65</v>
      </c>
      <c r="AI206" s="339"/>
      <c r="AJ206" s="344">
        <f t="shared" si="136"/>
        <v>20000</v>
      </c>
      <c r="AK206" s="337"/>
      <c r="AL206" s="338"/>
      <c r="AM206" s="338">
        <v>17000</v>
      </c>
      <c r="AN206" s="338">
        <v>3000</v>
      </c>
      <c r="AO206" s="339"/>
      <c r="AP206" s="344">
        <f t="shared" si="137"/>
        <v>18000</v>
      </c>
      <c r="AQ206" s="337"/>
      <c r="AR206" s="338"/>
      <c r="AS206" s="338">
        <v>15300</v>
      </c>
      <c r="AT206" s="338">
        <v>2700</v>
      </c>
      <c r="AU206" s="339"/>
      <c r="AV206" s="344">
        <f t="shared" si="138"/>
        <v>19762.658</v>
      </c>
      <c r="AW206" s="337"/>
      <c r="AX206" s="338"/>
      <c r="AY206" s="338">
        <v>16687.248</v>
      </c>
      <c r="AZ206" s="338">
        <v>3075.41</v>
      </c>
      <c r="BA206" s="124"/>
      <c r="BB206" s="211"/>
      <c r="BC206" s="345"/>
    </row>
    <row r="207" spans="1:55" s="346" customFormat="1" ht="28.5" customHeight="1" hidden="1" outlineLevel="2">
      <c r="A207" s="108">
        <v>6</v>
      </c>
      <c r="B207" s="107" t="s">
        <v>380</v>
      </c>
      <c r="C207" s="110">
        <v>6</v>
      </c>
      <c r="D207" s="107" t="s">
        <v>161</v>
      </c>
      <c r="E207" s="261" t="s">
        <v>244</v>
      </c>
      <c r="F207" s="111">
        <f t="shared" si="113"/>
        <v>1162.075</v>
      </c>
      <c r="G207" s="112">
        <f t="shared" si="113"/>
        <v>0</v>
      </c>
      <c r="H207" s="113">
        <f t="shared" si="113"/>
        <v>0</v>
      </c>
      <c r="I207" s="113">
        <f t="shared" si="113"/>
        <v>0</v>
      </c>
      <c r="J207" s="113">
        <f t="shared" si="113"/>
        <v>1162.075</v>
      </c>
      <c r="K207" s="185">
        <f t="shared" si="113"/>
        <v>0</v>
      </c>
      <c r="L207" s="343">
        <f t="shared" si="134"/>
        <v>1156.585</v>
      </c>
      <c r="M207" s="337"/>
      <c r="N207" s="338"/>
      <c r="O207" s="338"/>
      <c r="P207" s="338">
        <v>1156.585</v>
      </c>
      <c r="Q207" s="339"/>
      <c r="R207" s="344">
        <f t="shared" si="139"/>
        <v>0</v>
      </c>
      <c r="S207" s="340"/>
      <c r="T207" s="341"/>
      <c r="U207" s="341"/>
      <c r="V207" s="341">
        <v>0</v>
      </c>
      <c r="W207" s="342"/>
      <c r="X207" s="344">
        <f t="shared" si="103"/>
        <v>2.562</v>
      </c>
      <c r="Y207" s="337"/>
      <c r="Z207" s="338"/>
      <c r="AA207" s="338"/>
      <c r="AB207" s="338">
        <v>2.562</v>
      </c>
      <c r="AC207" s="339"/>
      <c r="AD207" s="344">
        <f t="shared" si="135"/>
        <v>0</v>
      </c>
      <c r="AE207" s="337"/>
      <c r="AF207" s="338"/>
      <c r="AG207" s="338"/>
      <c r="AH207" s="338">
        <v>0</v>
      </c>
      <c r="AI207" s="339"/>
      <c r="AJ207" s="344">
        <f t="shared" si="136"/>
        <v>0</v>
      </c>
      <c r="AK207" s="337"/>
      <c r="AL207" s="338"/>
      <c r="AM207" s="338"/>
      <c r="AN207" s="338"/>
      <c r="AO207" s="339"/>
      <c r="AP207" s="344">
        <f t="shared" si="137"/>
        <v>0</v>
      </c>
      <c r="AQ207" s="337"/>
      <c r="AR207" s="338"/>
      <c r="AS207" s="338"/>
      <c r="AT207" s="338"/>
      <c r="AU207" s="339"/>
      <c r="AV207" s="344">
        <f t="shared" si="138"/>
        <v>2.928</v>
      </c>
      <c r="AW207" s="337"/>
      <c r="AX207" s="338"/>
      <c r="AY207" s="338"/>
      <c r="AZ207" s="338">
        <v>2.928</v>
      </c>
      <c r="BA207" s="124"/>
      <c r="BB207" s="211"/>
      <c r="BC207" s="345"/>
    </row>
    <row r="208" spans="1:55" s="346" customFormat="1" ht="42.75" customHeight="1" hidden="1" outlineLevel="2">
      <c r="A208" s="108">
        <v>7</v>
      </c>
      <c r="B208" s="107" t="s">
        <v>145</v>
      </c>
      <c r="C208" s="110">
        <v>7</v>
      </c>
      <c r="D208" s="107" t="s">
        <v>90</v>
      </c>
      <c r="E208" s="261" t="s">
        <v>244</v>
      </c>
      <c r="F208" s="111">
        <f t="shared" si="113"/>
        <v>31211.955</v>
      </c>
      <c r="G208" s="112">
        <f t="shared" si="113"/>
        <v>0</v>
      </c>
      <c r="H208" s="113">
        <f t="shared" si="113"/>
        <v>0</v>
      </c>
      <c r="I208" s="113">
        <f t="shared" si="113"/>
        <v>26334.635000000002</v>
      </c>
      <c r="J208" s="113">
        <f t="shared" si="113"/>
        <v>4877.32</v>
      </c>
      <c r="K208" s="185">
        <f t="shared" si="113"/>
        <v>0</v>
      </c>
      <c r="L208" s="343">
        <f t="shared" si="134"/>
        <v>130.052</v>
      </c>
      <c r="M208" s="337"/>
      <c r="N208" s="338"/>
      <c r="O208" s="338"/>
      <c r="P208" s="338">
        <v>130.052</v>
      </c>
      <c r="Q208" s="339"/>
      <c r="R208" s="344">
        <f t="shared" si="139"/>
        <v>99.98</v>
      </c>
      <c r="S208" s="340"/>
      <c r="T208" s="341"/>
      <c r="U208" s="341"/>
      <c r="V208" s="341">
        <v>99.98</v>
      </c>
      <c r="W208" s="342"/>
      <c r="X208" s="344">
        <f t="shared" si="103"/>
        <v>0</v>
      </c>
      <c r="Y208" s="337"/>
      <c r="Z208" s="338"/>
      <c r="AA208" s="338">
        <v>0</v>
      </c>
      <c r="AB208" s="338">
        <v>0</v>
      </c>
      <c r="AC208" s="339"/>
      <c r="AD208" s="344">
        <f t="shared" si="135"/>
        <v>1137.472</v>
      </c>
      <c r="AE208" s="337"/>
      <c r="AF208" s="338"/>
      <c r="AG208" s="338">
        <v>1077.641</v>
      </c>
      <c r="AH208" s="338">
        <v>59.831</v>
      </c>
      <c r="AI208" s="339"/>
      <c r="AJ208" s="344">
        <f t="shared" si="136"/>
        <v>8000</v>
      </c>
      <c r="AK208" s="337"/>
      <c r="AL208" s="338"/>
      <c r="AM208" s="338">
        <v>6800</v>
      </c>
      <c r="AN208" s="338">
        <v>1200</v>
      </c>
      <c r="AO208" s="339"/>
      <c r="AP208" s="344">
        <f t="shared" si="137"/>
        <v>6000</v>
      </c>
      <c r="AQ208" s="337"/>
      <c r="AR208" s="338"/>
      <c r="AS208" s="338">
        <v>5100</v>
      </c>
      <c r="AT208" s="338">
        <v>900</v>
      </c>
      <c r="AU208" s="339"/>
      <c r="AV208" s="344">
        <f t="shared" si="138"/>
        <v>15844.451000000001</v>
      </c>
      <c r="AW208" s="337"/>
      <c r="AX208" s="338"/>
      <c r="AY208" s="338">
        <v>13356.994</v>
      </c>
      <c r="AZ208" s="338">
        <v>2487.457</v>
      </c>
      <c r="BA208" s="124"/>
      <c r="BB208" s="211"/>
      <c r="BC208" s="345"/>
    </row>
    <row r="209" spans="1:55" s="346" customFormat="1" ht="41.25" customHeight="1" hidden="1" outlineLevel="2">
      <c r="A209" s="108">
        <v>8</v>
      </c>
      <c r="B209" s="107" t="s">
        <v>146</v>
      </c>
      <c r="C209" s="110">
        <v>8</v>
      </c>
      <c r="D209" s="107" t="s">
        <v>81</v>
      </c>
      <c r="E209" s="261" t="s">
        <v>244</v>
      </c>
      <c r="F209" s="111">
        <f t="shared" si="113"/>
        <v>253.188</v>
      </c>
      <c r="G209" s="112">
        <f t="shared" si="113"/>
        <v>0</v>
      </c>
      <c r="H209" s="113">
        <f t="shared" si="113"/>
        <v>0</v>
      </c>
      <c r="I209" s="113">
        <f t="shared" si="113"/>
        <v>0</v>
      </c>
      <c r="J209" s="113">
        <f t="shared" si="113"/>
        <v>253.188</v>
      </c>
      <c r="K209" s="185">
        <f t="shared" si="113"/>
        <v>0</v>
      </c>
      <c r="L209" s="343">
        <f t="shared" si="134"/>
        <v>121.262</v>
      </c>
      <c r="M209" s="337"/>
      <c r="N209" s="338"/>
      <c r="O209" s="338"/>
      <c r="P209" s="338">
        <v>121.262</v>
      </c>
      <c r="Q209" s="339"/>
      <c r="R209" s="344">
        <f t="shared" si="139"/>
        <v>49.926</v>
      </c>
      <c r="S209" s="340"/>
      <c r="T209" s="341"/>
      <c r="U209" s="341"/>
      <c r="V209" s="341">
        <v>49.926</v>
      </c>
      <c r="W209" s="342"/>
      <c r="X209" s="344">
        <f t="shared" si="103"/>
        <v>15.332</v>
      </c>
      <c r="Y209" s="337"/>
      <c r="Z209" s="338"/>
      <c r="AA209" s="338"/>
      <c r="AB209" s="338">
        <v>15.332</v>
      </c>
      <c r="AC209" s="339"/>
      <c r="AD209" s="344">
        <f t="shared" si="135"/>
        <v>0</v>
      </c>
      <c r="AE209" s="337"/>
      <c r="AF209" s="338"/>
      <c r="AG209" s="338"/>
      <c r="AH209" s="338"/>
      <c r="AI209" s="339"/>
      <c r="AJ209" s="344">
        <f t="shared" si="136"/>
        <v>0</v>
      </c>
      <c r="AK209" s="337"/>
      <c r="AL209" s="338"/>
      <c r="AM209" s="338"/>
      <c r="AN209" s="338"/>
      <c r="AO209" s="339"/>
      <c r="AP209" s="344">
        <f t="shared" si="137"/>
        <v>0</v>
      </c>
      <c r="AQ209" s="337"/>
      <c r="AR209" s="338"/>
      <c r="AS209" s="338"/>
      <c r="AT209" s="338"/>
      <c r="AU209" s="339"/>
      <c r="AV209" s="344">
        <f t="shared" si="138"/>
        <v>66.668</v>
      </c>
      <c r="AW209" s="337"/>
      <c r="AX209" s="338"/>
      <c r="AY209" s="338"/>
      <c r="AZ209" s="338">
        <v>66.668</v>
      </c>
      <c r="BA209" s="124"/>
      <c r="BB209" s="211"/>
      <c r="BC209" s="345"/>
    </row>
    <row r="210" spans="1:55" s="346" customFormat="1" ht="28.5" customHeight="1" hidden="1" outlineLevel="2">
      <c r="A210" s="108">
        <v>9</v>
      </c>
      <c r="B210" s="107" t="s">
        <v>147</v>
      </c>
      <c r="C210" s="110">
        <v>9</v>
      </c>
      <c r="D210" s="107" t="s">
        <v>378</v>
      </c>
      <c r="E210" s="261" t="s">
        <v>244</v>
      </c>
      <c r="F210" s="111">
        <f t="shared" si="113"/>
        <v>48772.903999999995</v>
      </c>
      <c r="G210" s="112">
        <f t="shared" si="113"/>
        <v>0</v>
      </c>
      <c r="H210" s="113">
        <f t="shared" si="113"/>
        <v>0</v>
      </c>
      <c r="I210" s="113">
        <f t="shared" si="113"/>
        <v>41373.386</v>
      </c>
      <c r="J210" s="113">
        <f t="shared" si="113"/>
        <v>7399.518</v>
      </c>
      <c r="K210" s="185">
        <f t="shared" si="113"/>
        <v>0</v>
      </c>
      <c r="L210" s="343">
        <f t="shared" si="134"/>
        <v>0</v>
      </c>
      <c r="M210" s="337"/>
      <c r="N210" s="338"/>
      <c r="O210" s="338"/>
      <c r="P210" s="338">
        <v>0</v>
      </c>
      <c r="Q210" s="339"/>
      <c r="R210" s="344">
        <f t="shared" si="139"/>
        <v>98.332</v>
      </c>
      <c r="S210" s="340"/>
      <c r="T210" s="341"/>
      <c r="U210" s="341"/>
      <c r="V210" s="341">
        <v>98.332</v>
      </c>
      <c r="W210" s="342"/>
      <c r="X210" s="344">
        <f t="shared" si="103"/>
        <v>0</v>
      </c>
      <c r="Y210" s="337"/>
      <c r="Z210" s="338"/>
      <c r="AA210" s="338">
        <v>0</v>
      </c>
      <c r="AB210" s="338">
        <v>0</v>
      </c>
      <c r="AC210" s="339"/>
      <c r="AD210" s="344">
        <f t="shared" si="135"/>
        <v>89.88</v>
      </c>
      <c r="AE210" s="337"/>
      <c r="AF210" s="338"/>
      <c r="AG210" s="338">
        <v>85.152</v>
      </c>
      <c r="AH210" s="338">
        <v>4.728</v>
      </c>
      <c r="AI210" s="339"/>
      <c r="AJ210" s="344">
        <f t="shared" si="136"/>
        <v>16000</v>
      </c>
      <c r="AK210" s="337"/>
      <c r="AL210" s="338"/>
      <c r="AM210" s="338">
        <v>13600</v>
      </c>
      <c r="AN210" s="338">
        <v>2400</v>
      </c>
      <c r="AO210" s="339"/>
      <c r="AP210" s="344">
        <f t="shared" si="137"/>
        <v>0</v>
      </c>
      <c r="AQ210" s="337"/>
      <c r="AR210" s="338"/>
      <c r="AS210" s="338"/>
      <c r="AT210" s="338"/>
      <c r="AU210" s="339"/>
      <c r="AV210" s="344">
        <f t="shared" si="138"/>
        <v>32584.692</v>
      </c>
      <c r="AW210" s="337"/>
      <c r="AX210" s="338"/>
      <c r="AY210" s="338">
        <v>27688.234</v>
      </c>
      <c r="AZ210" s="338">
        <v>4896.458</v>
      </c>
      <c r="BA210" s="124"/>
      <c r="BB210" s="211"/>
      <c r="BC210" s="345"/>
    </row>
    <row r="211" spans="1:55" s="346" customFormat="1" ht="28.5" customHeight="1" hidden="1" outlineLevel="2">
      <c r="A211" s="108">
        <v>10</v>
      </c>
      <c r="B211" s="107" t="s">
        <v>148</v>
      </c>
      <c r="C211" s="110">
        <v>10</v>
      </c>
      <c r="D211" s="107" t="s">
        <v>379</v>
      </c>
      <c r="E211" s="261" t="s">
        <v>244</v>
      </c>
      <c r="F211" s="111">
        <f t="shared" si="113"/>
        <v>5574.634</v>
      </c>
      <c r="G211" s="112">
        <f t="shared" si="113"/>
        <v>0</v>
      </c>
      <c r="H211" s="113">
        <f t="shared" si="113"/>
        <v>0</v>
      </c>
      <c r="I211" s="113">
        <f t="shared" si="113"/>
        <v>4735.846</v>
      </c>
      <c r="J211" s="113">
        <f t="shared" si="113"/>
        <v>838.788</v>
      </c>
      <c r="K211" s="185">
        <f t="shared" si="113"/>
        <v>0</v>
      </c>
      <c r="L211" s="343">
        <f t="shared" si="134"/>
        <v>0</v>
      </c>
      <c r="M211" s="337"/>
      <c r="N211" s="338"/>
      <c r="O211" s="338"/>
      <c r="P211" s="338"/>
      <c r="Q211" s="339"/>
      <c r="R211" s="344">
        <f t="shared" si="139"/>
        <v>3.05</v>
      </c>
      <c r="S211" s="340"/>
      <c r="T211" s="341"/>
      <c r="U211" s="341"/>
      <c r="V211" s="341">
        <v>3.05</v>
      </c>
      <c r="W211" s="342"/>
      <c r="X211" s="344">
        <f t="shared" si="103"/>
        <v>0</v>
      </c>
      <c r="Y211" s="337"/>
      <c r="Z211" s="338"/>
      <c r="AA211" s="338">
        <v>0</v>
      </c>
      <c r="AB211" s="338">
        <v>0</v>
      </c>
      <c r="AC211" s="339"/>
      <c r="AD211" s="344">
        <f t="shared" si="135"/>
        <v>15.541</v>
      </c>
      <c r="AE211" s="337"/>
      <c r="AF211" s="338"/>
      <c r="AG211" s="338">
        <v>14.723</v>
      </c>
      <c r="AH211" s="338">
        <v>0.818</v>
      </c>
      <c r="AI211" s="339"/>
      <c r="AJ211" s="344">
        <f t="shared" si="136"/>
        <v>0</v>
      </c>
      <c r="AK211" s="337"/>
      <c r="AL211" s="338"/>
      <c r="AM211" s="338"/>
      <c r="AN211" s="338"/>
      <c r="AO211" s="339"/>
      <c r="AP211" s="344">
        <f t="shared" si="137"/>
        <v>0</v>
      </c>
      <c r="AQ211" s="337"/>
      <c r="AR211" s="338"/>
      <c r="AS211" s="338"/>
      <c r="AT211" s="338"/>
      <c r="AU211" s="339"/>
      <c r="AV211" s="344">
        <f t="shared" si="138"/>
        <v>5556.043</v>
      </c>
      <c r="AW211" s="337"/>
      <c r="AX211" s="338"/>
      <c r="AY211" s="338">
        <v>4721.123</v>
      </c>
      <c r="AZ211" s="338">
        <v>834.92</v>
      </c>
      <c r="BA211" s="124"/>
      <c r="BB211" s="211"/>
      <c r="BC211" s="345"/>
    </row>
    <row r="212" spans="1:55" s="346" customFormat="1" ht="28.5" customHeight="1" hidden="1" outlineLevel="2">
      <c r="A212" s="108">
        <v>11</v>
      </c>
      <c r="B212" s="107" t="s">
        <v>149</v>
      </c>
      <c r="C212" s="110">
        <v>11</v>
      </c>
      <c r="D212" s="107" t="s">
        <v>85</v>
      </c>
      <c r="E212" s="261" t="s">
        <v>244</v>
      </c>
      <c r="F212" s="111">
        <f t="shared" si="113"/>
        <v>16611.924</v>
      </c>
      <c r="G212" s="112">
        <f t="shared" si="113"/>
        <v>0</v>
      </c>
      <c r="H212" s="113">
        <f t="shared" si="113"/>
        <v>0</v>
      </c>
      <c r="I212" s="113">
        <f t="shared" si="113"/>
        <v>14095.911</v>
      </c>
      <c r="J212" s="113">
        <f t="shared" si="113"/>
        <v>2516.013</v>
      </c>
      <c r="K212" s="185">
        <f t="shared" si="113"/>
        <v>0</v>
      </c>
      <c r="L212" s="343">
        <f t="shared" si="134"/>
        <v>16.909</v>
      </c>
      <c r="M212" s="337"/>
      <c r="N212" s="338"/>
      <c r="O212" s="338"/>
      <c r="P212" s="338">
        <v>16.909</v>
      </c>
      <c r="Q212" s="339"/>
      <c r="R212" s="344">
        <f t="shared" si="139"/>
        <v>11.59</v>
      </c>
      <c r="S212" s="340"/>
      <c r="T212" s="341"/>
      <c r="U212" s="341"/>
      <c r="V212" s="341">
        <v>11.59</v>
      </c>
      <c r="W212" s="342"/>
      <c r="X212" s="344">
        <f t="shared" si="103"/>
        <v>0</v>
      </c>
      <c r="Y212" s="337"/>
      <c r="Z212" s="338"/>
      <c r="AA212" s="338">
        <v>0</v>
      </c>
      <c r="AB212" s="338">
        <v>0</v>
      </c>
      <c r="AC212" s="339"/>
      <c r="AD212" s="344">
        <f t="shared" si="135"/>
        <v>0</v>
      </c>
      <c r="AE212" s="337"/>
      <c r="AF212" s="338"/>
      <c r="AG212" s="338">
        <v>0</v>
      </c>
      <c r="AH212" s="338">
        <v>0</v>
      </c>
      <c r="AI212" s="339"/>
      <c r="AJ212" s="344">
        <f t="shared" si="136"/>
        <v>3500</v>
      </c>
      <c r="AK212" s="337"/>
      <c r="AL212" s="338"/>
      <c r="AM212" s="338">
        <v>2975</v>
      </c>
      <c r="AN212" s="338">
        <v>525</v>
      </c>
      <c r="AO212" s="339"/>
      <c r="AP212" s="344">
        <f t="shared" si="137"/>
        <v>0</v>
      </c>
      <c r="AQ212" s="337"/>
      <c r="AR212" s="338"/>
      <c r="AS212" s="338"/>
      <c r="AT212" s="338"/>
      <c r="AU212" s="339"/>
      <c r="AV212" s="344">
        <f t="shared" si="138"/>
        <v>13083.425</v>
      </c>
      <c r="AW212" s="337"/>
      <c r="AX212" s="338"/>
      <c r="AY212" s="338">
        <v>11120.911</v>
      </c>
      <c r="AZ212" s="338">
        <v>1962.514</v>
      </c>
      <c r="BA212" s="124"/>
      <c r="BB212" s="211"/>
      <c r="BC212" s="345"/>
    </row>
    <row r="213" spans="1:55" s="346" customFormat="1" ht="28.5" customHeight="1" hidden="1" outlineLevel="2">
      <c r="A213" s="108">
        <v>12</v>
      </c>
      <c r="B213" s="107" t="s">
        <v>150</v>
      </c>
      <c r="C213" s="110">
        <v>12</v>
      </c>
      <c r="D213" s="107" t="s">
        <v>86</v>
      </c>
      <c r="E213" s="261" t="s">
        <v>244</v>
      </c>
      <c r="F213" s="111">
        <f t="shared" si="113"/>
        <v>27503.106</v>
      </c>
      <c r="G213" s="112">
        <f t="shared" si="113"/>
        <v>0</v>
      </c>
      <c r="H213" s="113">
        <f t="shared" si="113"/>
        <v>0</v>
      </c>
      <c r="I213" s="113">
        <f t="shared" si="113"/>
        <v>22631.000999999997</v>
      </c>
      <c r="J213" s="113">
        <f t="shared" si="113"/>
        <v>4872.105</v>
      </c>
      <c r="K213" s="185">
        <f t="shared" si="113"/>
        <v>0</v>
      </c>
      <c r="L213" s="343">
        <f t="shared" si="134"/>
        <v>432.871</v>
      </c>
      <c r="M213" s="337"/>
      <c r="N213" s="338"/>
      <c r="O213" s="338"/>
      <c r="P213" s="338">
        <v>432.871</v>
      </c>
      <c r="Q213" s="339"/>
      <c r="R213" s="344">
        <f t="shared" si="139"/>
        <v>445.528</v>
      </c>
      <c r="S213" s="340"/>
      <c r="T213" s="341"/>
      <c r="U213" s="341"/>
      <c r="V213" s="341">
        <v>445.528</v>
      </c>
      <c r="W213" s="342"/>
      <c r="X213" s="344">
        <f t="shared" si="103"/>
        <v>0</v>
      </c>
      <c r="Y213" s="337"/>
      <c r="Z213" s="338"/>
      <c r="AA213" s="338">
        <v>0</v>
      </c>
      <c r="AB213" s="338">
        <v>0</v>
      </c>
      <c r="AC213" s="339"/>
      <c r="AD213" s="344">
        <f t="shared" si="135"/>
        <v>253.92</v>
      </c>
      <c r="AE213" s="337"/>
      <c r="AF213" s="338"/>
      <c r="AG213" s="338">
        <v>240.564</v>
      </c>
      <c r="AH213" s="338">
        <v>13.356</v>
      </c>
      <c r="AI213" s="339"/>
      <c r="AJ213" s="344">
        <f t="shared" si="136"/>
        <v>13000</v>
      </c>
      <c r="AK213" s="337"/>
      <c r="AL213" s="338"/>
      <c r="AM213" s="338">
        <v>11050</v>
      </c>
      <c r="AN213" s="338">
        <v>1950</v>
      </c>
      <c r="AO213" s="339"/>
      <c r="AP213" s="344">
        <f t="shared" si="137"/>
        <v>6000</v>
      </c>
      <c r="AQ213" s="337"/>
      <c r="AR213" s="338"/>
      <c r="AS213" s="338">
        <v>5100</v>
      </c>
      <c r="AT213" s="338">
        <v>900</v>
      </c>
      <c r="AU213" s="339"/>
      <c r="AV213" s="344">
        <f t="shared" si="138"/>
        <v>7370.787</v>
      </c>
      <c r="AW213" s="337"/>
      <c r="AX213" s="338"/>
      <c r="AY213" s="338">
        <v>6240.437</v>
      </c>
      <c r="AZ213" s="338">
        <v>1130.35</v>
      </c>
      <c r="BA213" s="124"/>
      <c r="BB213" s="211"/>
      <c r="BC213" s="345"/>
    </row>
    <row r="214" spans="1:55" s="346" customFormat="1" ht="28.5" customHeight="1" hidden="1" outlineLevel="2">
      <c r="A214" s="108">
        <v>13</v>
      </c>
      <c r="B214" s="107" t="s">
        <v>153</v>
      </c>
      <c r="C214" s="110">
        <v>13</v>
      </c>
      <c r="D214" s="107" t="s">
        <v>155</v>
      </c>
      <c r="E214" s="261" t="s">
        <v>244</v>
      </c>
      <c r="F214" s="111">
        <f t="shared" si="113"/>
        <v>4966.623</v>
      </c>
      <c r="G214" s="112">
        <f t="shared" si="113"/>
        <v>0</v>
      </c>
      <c r="H214" s="113">
        <f t="shared" si="113"/>
        <v>0</v>
      </c>
      <c r="I214" s="113">
        <f t="shared" si="113"/>
        <v>4001.721</v>
      </c>
      <c r="J214" s="113">
        <f t="shared" si="113"/>
        <v>964.902</v>
      </c>
      <c r="K214" s="185">
        <f t="shared" si="113"/>
        <v>0</v>
      </c>
      <c r="L214" s="343">
        <f t="shared" si="134"/>
        <v>243.756</v>
      </c>
      <c r="M214" s="337"/>
      <c r="N214" s="338"/>
      <c r="O214" s="338"/>
      <c r="P214" s="338">
        <v>243.756</v>
      </c>
      <c r="Q214" s="339"/>
      <c r="R214" s="344">
        <f t="shared" si="139"/>
        <v>0</v>
      </c>
      <c r="S214" s="340"/>
      <c r="T214" s="341"/>
      <c r="U214" s="341"/>
      <c r="V214" s="341"/>
      <c r="W214" s="342"/>
      <c r="X214" s="344">
        <f t="shared" si="103"/>
        <v>7.93</v>
      </c>
      <c r="Y214" s="337"/>
      <c r="Z214" s="338"/>
      <c r="AA214" s="338">
        <v>0</v>
      </c>
      <c r="AB214" s="338">
        <v>7.93</v>
      </c>
      <c r="AC214" s="339"/>
      <c r="AD214" s="344">
        <f t="shared" si="135"/>
        <v>74.76</v>
      </c>
      <c r="AE214" s="337"/>
      <c r="AF214" s="338"/>
      <c r="AG214" s="338">
        <v>70.828</v>
      </c>
      <c r="AH214" s="338">
        <v>3.932</v>
      </c>
      <c r="AI214" s="339"/>
      <c r="AJ214" s="344">
        <f t="shared" si="136"/>
        <v>0</v>
      </c>
      <c r="AK214" s="337"/>
      <c r="AL214" s="338"/>
      <c r="AM214" s="338"/>
      <c r="AN214" s="338"/>
      <c r="AO214" s="339"/>
      <c r="AP214" s="344">
        <f t="shared" si="137"/>
        <v>0</v>
      </c>
      <c r="AQ214" s="337"/>
      <c r="AR214" s="338"/>
      <c r="AS214" s="338"/>
      <c r="AT214" s="338"/>
      <c r="AU214" s="339"/>
      <c r="AV214" s="344">
        <f t="shared" si="138"/>
        <v>4640.177</v>
      </c>
      <c r="AW214" s="337"/>
      <c r="AX214" s="338"/>
      <c r="AY214" s="338">
        <v>3930.893</v>
      </c>
      <c r="AZ214" s="338">
        <v>709.284</v>
      </c>
      <c r="BA214" s="124"/>
      <c r="BB214" s="211"/>
      <c r="BC214" s="345"/>
    </row>
    <row r="215" spans="1:55" s="346" customFormat="1" ht="28.5" customHeight="1" hidden="1" outlineLevel="2">
      <c r="A215" s="108">
        <v>14</v>
      </c>
      <c r="B215" s="107" t="s">
        <v>154</v>
      </c>
      <c r="C215" s="110">
        <v>14</v>
      </c>
      <c r="D215" s="107" t="s">
        <v>82</v>
      </c>
      <c r="E215" s="261" t="s">
        <v>244</v>
      </c>
      <c r="F215" s="111">
        <f t="shared" si="113"/>
        <v>7906.654</v>
      </c>
      <c r="G215" s="112">
        <f t="shared" si="113"/>
        <v>0</v>
      </c>
      <c r="H215" s="113">
        <f t="shared" si="113"/>
        <v>0</v>
      </c>
      <c r="I215" s="113">
        <f t="shared" si="113"/>
        <v>6690.562</v>
      </c>
      <c r="J215" s="113">
        <f t="shared" si="113"/>
        <v>1216.092</v>
      </c>
      <c r="K215" s="185">
        <f t="shared" si="113"/>
        <v>0</v>
      </c>
      <c r="L215" s="343">
        <f t="shared" si="134"/>
        <v>30.405</v>
      </c>
      <c r="M215" s="337"/>
      <c r="N215" s="338"/>
      <c r="O215" s="338"/>
      <c r="P215" s="338">
        <v>30.405</v>
      </c>
      <c r="Q215" s="339"/>
      <c r="R215" s="344">
        <f t="shared" si="139"/>
        <v>0</v>
      </c>
      <c r="S215" s="340"/>
      <c r="T215" s="341"/>
      <c r="U215" s="341"/>
      <c r="V215" s="341"/>
      <c r="W215" s="342"/>
      <c r="X215" s="344">
        <f t="shared" si="103"/>
        <v>3.904</v>
      </c>
      <c r="Y215" s="337"/>
      <c r="Z215" s="338"/>
      <c r="AA215" s="338"/>
      <c r="AB215" s="338">
        <v>3.904</v>
      </c>
      <c r="AC215" s="339"/>
      <c r="AD215" s="344">
        <f t="shared" si="135"/>
        <v>447.3</v>
      </c>
      <c r="AE215" s="337"/>
      <c r="AF215" s="338"/>
      <c r="AG215" s="338">
        <v>423.772</v>
      </c>
      <c r="AH215" s="338">
        <v>23.528</v>
      </c>
      <c r="AI215" s="339"/>
      <c r="AJ215" s="344">
        <f t="shared" si="136"/>
        <v>4371.249</v>
      </c>
      <c r="AK215" s="337"/>
      <c r="AL215" s="338"/>
      <c r="AM215" s="338">
        <v>3715.562</v>
      </c>
      <c r="AN215" s="338">
        <v>655.687</v>
      </c>
      <c r="AO215" s="339"/>
      <c r="AP215" s="344">
        <f t="shared" si="137"/>
        <v>0</v>
      </c>
      <c r="AQ215" s="337"/>
      <c r="AR215" s="338"/>
      <c r="AS215" s="338"/>
      <c r="AT215" s="338"/>
      <c r="AU215" s="339"/>
      <c r="AV215" s="344">
        <f t="shared" si="138"/>
        <v>3053.7960000000003</v>
      </c>
      <c r="AW215" s="337"/>
      <c r="AX215" s="338"/>
      <c r="AY215" s="338">
        <v>2551.228</v>
      </c>
      <c r="AZ215" s="338">
        <v>502.568</v>
      </c>
      <c r="BA215" s="124"/>
      <c r="BB215" s="211"/>
      <c r="BC215" s="345"/>
    </row>
    <row r="216" spans="1:55" s="346" customFormat="1" ht="28.5" customHeight="1" hidden="1" outlineLevel="2">
      <c r="A216" s="108">
        <v>15</v>
      </c>
      <c r="B216" s="107" t="s">
        <v>155</v>
      </c>
      <c r="C216" s="110">
        <v>15</v>
      </c>
      <c r="D216" s="107" t="s">
        <v>115</v>
      </c>
      <c r="E216" s="261" t="s">
        <v>244</v>
      </c>
      <c r="F216" s="111">
        <f t="shared" si="113"/>
        <v>159.32</v>
      </c>
      <c r="G216" s="112">
        <f t="shared" si="113"/>
        <v>0</v>
      </c>
      <c r="H216" s="113">
        <f t="shared" si="113"/>
        <v>0</v>
      </c>
      <c r="I216" s="113">
        <f t="shared" si="113"/>
        <v>0</v>
      </c>
      <c r="J216" s="113">
        <f t="shared" si="113"/>
        <v>159.32</v>
      </c>
      <c r="K216" s="185">
        <f t="shared" si="113"/>
        <v>0</v>
      </c>
      <c r="L216" s="343">
        <f t="shared" si="134"/>
        <v>159.32</v>
      </c>
      <c r="M216" s="337"/>
      <c r="N216" s="338"/>
      <c r="O216" s="338"/>
      <c r="P216" s="338">
        <v>159.32</v>
      </c>
      <c r="Q216" s="339"/>
      <c r="R216" s="344">
        <f t="shared" si="139"/>
        <v>0</v>
      </c>
      <c r="S216" s="340"/>
      <c r="T216" s="341"/>
      <c r="U216" s="341"/>
      <c r="V216" s="341"/>
      <c r="W216" s="342"/>
      <c r="X216" s="344">
        <f t="shared" si="103"/>
        <v>0</v>
      </c>
      <c r="Y216" s="337"/>
      <c r="Z216" s="338"/>
      <c r="AA216" s="338"/>
      <c r="AB216" s="338"/>
      <c r="AC216" s="339"/>
      <c r="AD216" s="344">
        <f t="shared" si="135"/>
        <v>0</v>
      </c>
      <c r="AE216" s="337"/>
      <c r="AF216" s="338"/>
      <c r="AG216" s="338"/>
      <c r="AH216" s="338"/>
      <c r="AI216" s="339"/>
      <c r="AJ216" s="344">
        <f t="shared" si="136"/>
        <v>0</v>
      </c>
      <c r="AK216" s="337"/>
      <c r="AL216" s="338"/>
      <c r="AM216" s="338"/>
      <c r="AN216" s="338"/>
      <c r="AO216" s="339"/>
      <c r="AP216" s="344">
        <f t="shared" si="137"/>
        <v>0</v>
      </c>
      <c r="AQ216" s="337"/>
      <c r="AR216" s="338"/>
      <c r="AS216" s="338"/>
      <c r="AT216" s="338"/>
      <c r="AU216" s="339"/>
      <c r="AV216" s="344">
        <f t="shared" si="138"/>
        <v>0</v>
      </c>
      <c r="AW216" s="337"/>
      <c r="AX216" s="338"/>
      <c r="AY216" s="338"/>
      <c r="AZ216" s="338"/>
      <c r="BA216" s="124"/>
      <c r="BB216" s="211"/>
      <c r="BC216" s="345"/>
    </row>
    <row r="217" spans="1:55" s="346" customFormat="1" ht="28.5" customHeight="1" hidden="1" outlineLevel="2">
      <c r="A217" s="108">
        <v>16</v>
      </c>
      <c r="B217" s="107" t="s">
        <v>156</v>
      </c>
      <c r="C217" s="110">
        <v>16</v>
      </c>
      <c r="D217" s="107" t="s">
        <v>87</v>
      </c>
      <c r="E217" s="261" t="s">
        <v>244</v>
      </c>
      <c r="F217" s="111">
        <f t="shared" si="113"/>
        <v>35257.631</v>
      </c>
      <c r="G217" s="112">
        <f t="shared" si="113"/>
        <v>0</v>
      </c>
      <c r="H217" s="113">
        <f t="shared" si="113"/>
        <v>0</v>
      </c>
      <c r="I217" s="113">
        <f t="shared" si="113"/>
        <v>35257.631</v>
      </c>
      <c r="J217" s="113">
        <f t="shared" si="113"/>
        <v>0</v>
      </c>
      <c r="K217" s="185">
        <f t="shared" si="113"/>
        <v>0</v>
      </c>
      <c r="L217" s="343">
        <f t="shared" si="134"/>
        <v>0</v>
      </c>
      <c r="M217" s="337"/>
      <c r="N217" s="338"/>
      <c r="O217" s="338"/>
      <c r="P217" s="338"/>
      <c r="Q217" s="339"/>
      <c r="R217" s="344">
        <f t="shared" si="139"/>
        <v>55.442</v>
      </c>
      <c r="S217" s="340"/>
      <c r="T217" s="341"/>
      <c r="U217" s="341">
        <v>55.442</v>
      </c>
      <c r="V217" s="341">
        <v>0</v>
      </c>
      <c r="W217" s="342"/>
      <c r="X217" s="344">
        <f t="shared" si="103"/>
        <v>4455.162</v>
      </c>
      <c r="Y217" s="337"/>
      <c r="Z217" s="338"/>
      <c r="AA217" s="338">
        <v>4455.162</v>
      </c>
      <c r="AB217" s="338">
        <v>0</v>
      </c>
      <c r="AC217" s="339"/>
      <c r="AD217" s="344">
        <f t="shared" si="135"/>
        <v>5543.18</v>
      </c>
      <c r="AE217" s="337"/>
      <c r="AF217" s="338"/>
      <c r="AG217" s="338">
        <v>5543.18</v>
      </c>
      <c r="AH217" s="338"/>
      <c r="AI217" s="339"/>
      <c r="AJ217" s="344">
        <f t="shared" si="136"/>
        <v>5700</v>
      </c>
      <c r="AK217" s="337"/>
      <c r="AL217" s="338"/>
      <c r="AM217" s="338">
        <v>5700</v>
      </c>
      <c r="AN217" s="338"/>
      <c r="AO217" s="339"/>
      <c r="AP217" s="344">
        <f t="shared" si="137"/>
        <v>7500</v>
      </c>
      <c r="AQ217" s="337"/>
      <c r="AR217" s="338"/>
      <c r="AS217" s="338">
        <v>7500</v>
      </c>
      <c r="AT217" s="338"/>
      <c r="AU217" s="339"/>
      <c r="AV217" s="344">
        <f t="shared" si="138"/>
        <v>12003.847</v>
      </c>
      <c r="AW217" s="337"/>
      <c r="AX217" s="338"/>
      <c r="AY217" s="338">
        <v>12003.847</v>
      </c>
      <c r="AZ217" s="338"/>
      <c r="BA217" s="124"/>
      <c r="BB217" s="211"/>
      <c r="BC217" s="345"/>
    </row>
    <row r="218" spans="1:55" s="346" customFormat="1" ht="28.5" customHeight="1" hidden="1" outlineLevel="2" thickBot="1">
      <c r="A218" s="108">
        <v>17</v>
      </c>
      <c r="B218" s="107" t="s">
        <v>371</v>
      </c>
      <c r="C218" s="110">
        <v>17</v>
      </c>
      <c r="D218" s="107" t="s">
        <v>371</v>
      </c>
      <c r="E218" s="261" t="s">
        <v>244</v>
      </c>
      <c r="F218" s="111">
        <f t="shared" si="113"/>
        <v>4460.615</v>
      </c>
      <c r="G218" s="112">
        <f t="shared" si="113"/>
        <v>0</v>
      </c>
      <c r="H218" s="113">
        <f t="shared" si="113"/>
        <v>0</v>
      </c>
      <c r="I218" s="113">
        <f t="shared" si="113"/>
        <v>0</v>
      </c>
      <c r="J218" s="113">
        <f t="shared" si="113"/>
        <v>4460.615</v>
      </c>
      <c r="K218" s="185">
        <f t="shared" si="113"/>
        <v>0</v>
      </c>
      <c r="L218" s="343">
        <f t="shared" si="134"/>
        <v>0</v>
      </c>
      <c r="M218" s="337"/>
      <c r="N218" s="338"/>
      <c r="O218" s="338"/>
      <c r="P218" s="338"/>
      <c r="Q218" s="339"/>
      <c r="R218" s="344">
        <f t="shared" si="139"/>
        <v>0</v>
      </c>
      <c r="S218" s="340"/>
      <c r="T218" s="341"/>
      <c r="U218" s="341"/>
      <c r="V218" s="341">
        <v>0</v>
      </c>
      <c r="W218" s="342"/>
      <c r="X218" s="344">
        <f>SUM(Y218:AC218)</f>
        <v>0</v>
      </c>
      <c r="Y218" s="337"/>
      <c r="Z218" s="338"/>
      <c r="AA218" s="338">
        <v>0</v>
      </c>
      <c r="AB218" s="338">
        <v>0</v>
      </c>
      <c r="AC218" s="339"/>
      <c r="AD218" s="344">
        <f t="shared" si="135"/>
        <v>0</v>
      </c>
      <c r="AE218" s="337"/>
      <c r="AF218" s="338"/>
      <c r="AG218" s="338">
        <v>0</v>
      </c>
      <c r="AH218" s="338">
        <v>0</v>
      </c>
      <c r="AI218" s="339"/>
      <c r="AJ218" s="344">
        <f t="shared" si="136"/>
        <v>803.284</v>
      </c>
      <c r="AK218" s="337"/>
      <c r="AL218" s="338"/>
      <c r="AM218" s="338">
        <v>0</v>
      </c>
      <c r="AN218" s="338">
        <v>803.284</v>
      </c>
      <c r="AO218" s="339"/>
      <c r="AP218" s="344">
        <f t="shared" si="137"/>
        <v>3000</v>
      </c>
      <c r="AQ218" s="337"/>
      <c r="AR218" s="338"/>
      <c r="AS218" s="338">
        <v>0</v>
      </c>
      <c r="AT218" s="338">
        <v>3000</v>
      </c>
      <c r="AU218" s="339"/>
      <c r="AV218" s="344">
        <f t="shared" si="138"/>
        <v>657.331</v>
      </c>
      <c r="AW218" s="337"/>
      <c r="AX218" s="338"/>
      <c r="AY218" s="338"/>
      <c r="AZ218" s="338">
        <v>657.331</v>
      </c>
      <c r="BA218" s="124"/>
      <c r="BB218" s="211"/>
      <c r="BC218" s="345"/>
    </row>
    <row r="219" spans="1:55" ht="31.5" customHeight="1" collapsed="1" thickBot="1">
      <c r="A219" s="70"/>
      <c r="B219" s="70"/>
      <c r="C219" s="155">
        <v>3</v>
      </c>
      <c r="D219" s="431" t="s">
        <v>320</v>
      </c>
      <c r="E219" s="438"/>
      <c r="F219" s="175">
        <f t="shared" si="113"/>
        <v>503471.699</v>
      </c>
      <c r="G219" s="140">
        <f t="shared" si="113"/>
        <v>168.53099999999998</v>
      </c>
      <c r="H219" s="140">
        <f t="shared" si="113"/>
        <v>0</v>
      </c>
      <c r="I219" s="140">
        <f t="shared" si="113"/>
        <v>367166.686</v>
      </c>
      <c r="J219" s="140">
        <f t="shared" si="113"/>
        <v>135707.421</v>
      </c>
      <c r="K219" s="182">
        <f t="shared" si="113"/>
        <v>429.061</v>
      </c>
      <c r="L219" s="175">
        <f aca="true" t="shared" si="140" ref="L219:L263">SUM(M219:Q219)</f>
        <v>38675.49399999999</v>
      </c>
      <c r="M219" s="140">
        <f>SUM(M220,M245)</f>
        <v>2.301</v>
      </c>
      <c r="N219" s="140">
        <f>SUM(N220,N245)</f>
        <v>0</v>
      </c>
      <c r="O219" s="140">
        <f>SUM(O220,O245)</f>
        <v>28060.950999999997</v>
      </c>
      <c r="P219" s="140">
        <f>SUM(P220,P245)</f>
        <v>10612.241999999998</v>
      </c>
      <c r="Q219" s="141">
        <f>SUM(Q220,Q245)</f>
        <v>0</v>
      </c>
      <c r="R219" s="139">
        <f aca="true" t="shared" si="141" ref="R219:R263">SUM(S219:W219)</f>
        <v>12305.051</v>
      </c>
      <c r="S219" s="140">
        <f>SUM(S220,S245)</f>
        <v>3.0299999999999994</v>
      </c>
      <c r="T219" s="140">
        <f>SUM(T220,T245)</f>
        <v>0</v>
      </c>
      <c r="U219" s="140">
        <f>SUM(U220,U245)</f>
        <v>4711.003</v>
      </c>
      <c r="V219" s="140">
        <f>SUM(V220,V245)</f>
        <v>7325.156999999999</v>
      </c>
      <c r="W219" s="182">
        <f>SUM(W220,W245)</f>
        <v>265.861</v>
      </c>
      <c r="X219" s="175">
        <f t="shared" si="103"/>
        <v>2482.336</v>
      </c>
      <c r="Y219" s="140">
        <f>SUM(Y220,Y245)</f>
        <v>163.2</v>
      </c>
      <c r="Z219" s="140">
        <f>SUM(Z220,Z245)</f>
        <v>0</v>
      </c>
      <c r="AA219" s="140">
        <f>SUM(AA220,AA245)</f>
        <v>0</v>
      </c>
      <c r="AB219" s="140">
        <f>SUM(AB220,AB245)</f>
        <v>2155.936</v>
      </c>
      <c r="AC219" s="141">
        <f>SUM(AC220,AC245)</f>
        <v>163.2</v>
      </c>
      <c r="AD219" s="139">
        <f aca="true" t="shared" si="142" ref="AD219:AD226">SUM(AE219:AI219)</f>
        <v>34182.497</v>
      </c>
      <c r="AE219" s="140">
        <f>SUM(AE220,AE245)</f>
        <v>0</v>
      </c>
      <c r="AF219" s="140">
        <f>SUM(AF220,AF245)</f>
        <v>0</v>
      </c>
      <c r="AG219" s="140">
        <f>SUM(AG220,AG245)</f>
        <v>20160.413</v>
      </c>
      <c r="AH219" s="140">
        <f>SUM(AH220,AH245)</f>
        <v>14022.084</v>
      </c>
      <c r="AI219" s="182">
        <f>SUM(AI220,AI245)</f>
        <v>0</v>
      </c>
      <c r="AJ219" s="175">
        <f aca="true" t="shared" si="143" ref="AJ219:AJ226">SUM(AK219:AO219)</f>
        <v>146527.23700000002</v>
      </c>
      <c r="AK219" s="140">
        <f>SUM(AK220,AK245)</f>
        <v>0</v>
      </c>
      <c r="AL219" s="140">
        <f>SUM(AL220,AL245)</f>
        <v>0</v>
      </c>
      <c r="AM219" s="140">
        <f>SUM(AM220,AM245)</f>
        <v>106216.194</v>
      </c>
      <c r="AN219" s="140">
        <f>SUM(AN220,AN245)</f>
        <v>40311.043000000005</v>
      </c>
      <c r="AO219" s="141">
        <f>SUM(AO220,AO245)</f>
        <v>0</v>
      </c>
      <c r="AP219" s="139">
        <f aca="true" t="shared" si="144" ref="AP219:AP245">SUM(AQ219:AU219)</f>
        <v>109750.16999999998</v>
      </c>
      <c r="AQ219" s="140">
        <f>SUM(AQ220,AQ245)</f>
        <v>0</v>
      </c>
      <c r="AR219" s="140">
        <f>SUM(AR220,AR245)</f>
        <v>0</v>
      </c>
      <c r="AS219" s="140">
        <f>SUM(AS220,AS245)</f>
        <v>80299.46699999999</v>
      </c>
      <c r="AT219" s="140">
        <f>SUM(AT220,AT245)</f>
        <v>29450.703</v>
      </c>
      <c r="AU219" s="182">
        <f>SUM(AU220,AU245)</f>
        <v>0</v>
      </c>
      <c r="AV219" s="175">
        <f aca="true" t="shared" si="145" ref="AV219:AV245">SUM(AW219:BA219)</f>
        <v>159548.914</v>
      </c>
      <c r="AW219" s="140">
        <f>SUM(AW220,AW245)</f>
        <v>0</v>
      </c>
      <c r="AX219" s="140">
        <f>SUM(AX220,AX245)</f>
        <v>0</v>
      </c>
      <c r="AY219" s="140">
        <f>SUM(AY220,AY245)</f>
        <v>127718.658</v>
      </c>
      <c r="AZ219" s="140">
        <f>SUM(AZ220,AZ245)</f>
        <v>31830.255999999994</v>
      </c>
      <c r="BA219" s="141">
        <f>SUM(BA220,BA245)</f>
        <v>0</v>
      </c>
      <c r="BB219" s="205">
        <f>SUM(BB220:BB245)</f>
        <v>0</v>
      </c>
      <c r="BC219" s="119"/>
    </row>
    <row r="220" spans="1:55" s="131" customFormat="1" ht="30.75" hidden="1" outlineLevel="1" thickBot="1">
      <c r="A220" s="132"/>
      <c r="B220" s="132"/>
      <c r="C220" s="146">
        <v>1</v>
      </c>
      <c r="D220" s="147" t="s">
        <v>177</v>
      </c>
      <c r="E220" s="260" t="s">
        <v>244</v>
      </c>
      <c r="F220" s="176">
        <f t="shared" si="113"/>
        <v>46640.443</v>
      </c>
      <c r="G220" s="148">
        <f t="shared" si="113"/>
        <v>5.3309999999999995</v>
      </c>
      <c r="H220" s="149">
        <f t="shared" si="113"/>
        <v>0</v>
      </c>
      <c r="I220" s="150">
        <f t="shared" si="113"/>
        <v>32771.954</v>
      </c>
      <c r="J220" s="151">
        <f t="shared" si="113"/>
        <v>13863.158</v>
      </c>
      <c r="K220" s="184">
        <f t="shared" si="113"/>
        <v>0</v>
      </c>
      <c r="L220" s="193">
        <f t="shared" si="140"/>
        <v>37238.320999999996</v>
      </c>
      <c r="M220" s="153">
        <f>SUM(M221:M244)</f>
        <v>2.301</v>
      </c>
      <c r="N220" s="153">
        <f>SUM(N221:N244)</f>
        <v>0</v>
      </c>
      <c r="O220" s="153">
        <f>SUM(O221:O244)</f>
        <v>28060.950999999997</v>
      </c>
      <c r="P220" s="153">
        <f>SUM(P221:P244)</f>
        <v>9175.069</v>
      </c>
      <c r="Q220" s="154">
        <f>SUM(Q221:Q244)</f>
        <v>0</v>
      </c>
      <c r="R220" s="152">
        <f t="shared" si="141"/>
        <v>9402.122</v>
      </c>
      <c r="S220" s="153">
        <f>SUM(S221:S244)</f>
        <v>3.0299999999999994</v>
      </c>
      <c r="T220" s="153">
        <f>SUM(T221:T244)</f>
        <v>0</v>
      </c>
      <c r="U220" s="153">
        <f>SUM(U221:U244)</f>
        <v>4711.003</v>
      </c>
      <c r="V220" s="153">
        <f>SUM(V221:V244)</f>
        <v>4688.088999999999</v>
      </c>
      <c r="W220" s="165">
        <f>SUM(W221:W244)</f>
        <v>0</v>
      </c>
      <c r="X220" s="193">
        <f t="shared" si="103"/>
        <v>0</v>
      </c>
      <c r="Y220" s="153">
        <f>SUM(Y221:Y244)</f>
        <v>0</v>
      </c>
      <c r="Z220" s="153">
        <f>SUM(Z221:Z244)</f>
        <v>0</v>
      </c>
      <c r="AA220" s="153">
        <f>SUM(AA221:AA244)</f>
        <v>0</v>
      </c>
      <c r="AB220" s="153">
        <f>SUM(AB221:AB244)</f>
        <v>0</v>
      </c>
      <c r="AC220" s="154">
        <f>SUM(AC221:AC244)</f>
        <v>0</v>
      </c>
      <c r="AD220" s="152">
        <f t="shared" si="142"/>
        <v>0</v>
      </c>
      <c r="AE220" s="153">
        <f>SUM(AE221:AE244)</f>
        <v>0</v>
      </c>
      <c r="AF220" s="153">
        <f>SUM(AF221:AF244)</f>
        <v>0</v>
      </c>
      <c r="AG220" s="153">
        <f>SUM(AG221:AG244)</f>
        <v>0</v>
      </c>
      <c r="AH220" s="153">
        <f>SUM(AH221:AH244)</f>
        <v>0</v>
      </c>
      <c r="AI220" s="165">
        <f>SUM(AI221:AI244)</f>
        <v>0</v>
      </c>
      <c r="AJ220" s="193">
        <f t="shared" si="143"/>
        <v>0</v>
      </c>
      <c r="AK220" s="153">
        <f>SUM(AK221:AK244)</f>
        <v>0</v>
      </c>
      <c r="AL220" s="153">
        <f>SUM(AL221:AL244)</f>
        <v>0</v>
      </c>
      <c r="AM220" s="153">
        <f>SUM(AM221:AM244)</f>
        <v>0</v>
      </c>
      <c r="AN220" s="153">
        <f>SUM(AN221:AN244)</f>
        <v>0</v>
      </c>
      <c r="AO220" s="154">
        <f>SUM(AO221:AO244)</f>
        <v>0</v>
      </c>
      <c r="AP220" s="152">
        <f t="shared" si="144"/>
        <v>0</v>
      </c>
      <c r="AQ220" s="153">
        <f>SUM(AQ221:AQ244)</f>
        <v>0</v>
      </c>
      <c r="AR220" s="153">
        <f>SUM(AR221:AR244)</f>
        <v>0</v>
      </c>
      <c r="AS220" s="153">
        <f>SUM(AS221:AS244)</f>
        <v>0</v>
      </c>
      <c r="AT220" s="153">
        <f>SUM(AT221:AT244)</f>
        <v>0</v>
      </c>
      <c r="AU220" s="165">
        <f>SUM(AU221:AU244)</f>
        <v>0</v>
      </c>
      <c r="AV220" s="193">
        <f t="shared" si="145"/>
        <v>0</v>
      </c>
      <c r="AW220" s="153">
        <f>SUM(AW221:AW244)</f>
        <v>0</v>
      </c>
      <c r="AX220" s="153">
        <f>SUM(AX221:AX244)</f>
        <v>0</v>
      </c>
      <c r="AY220" s="153">
        <f>SUM(AY221:AY244)</f>
        <v>0</v>
      </c>
      <c r="AZ220" s="153">
        <f>SUM(AZ221:AZ244)</f>
        <v>0</v>
      </c>
      <c r="BA220" s="154">
        <f>SUM(BA221:BA244)</f>
        <v>0</v>
      </c>
      <c r="BB220" s="210"/>
      <c r="BC220" s="130"/>
    </row>
    <row r="221" spans="1:55" ht="54.75" customHeight="1" hidden="1" outlineLevel="2">
      <c r="A221" s="108">
        <v>1</v>
      </c>
      <c r="B221" s="107" t="s">
        <v>381</v>
      </c>
      <c r="C221" s="110">
        <v>1</v>
      </c>
      <c r="D221" s="107" t="s">
        <v>162</v>
      </c>
      <c r="E221" s="261" t="s">
        <v>244</v>
      </c>
      <c r="F221" s="111">
        <f t="shared" si="113"/>
        <v>1933.605</v>
      </c>
      <c r="G221" s="112">
        <f t="shared" si="113"/>
        <v>0.119</v>
      </c>
      <c r="H221" s="113">
        <f t="shared" si="113"/>
        <v>0</v>
      </c>
      <c r="I221" s="113">
        <f t="shared" si="113"/>
        <v>1524.1689999999999</v>
      </c>
      <c r="J221" s="113">
        <f t="shared" si="113"/>
        <v>409.31699999999995</v>
      </c>
      <c r="K221" s="185">
        <f t="shared" si="113"/>
        <v>0</v>
      </c>
      <c r="L221" s="114">
        <f t="shared" si="140"/>
        <v>1795.489</v>
      </c>
      <c r="M221" s="103"/>
      <c r="N221" s="104"/>
      <c r="O221" s="104">
        <v>1429.935</v>
      </c>
      <c r="P221" s="104">
        <v>365.554</v>
      </c>
      <c r="Q221" s="106"/>
      <c r="R221" s="116">
        <f t="shared" si="141"/>
        <v>138.11599999999999</v>
      </c>
      <c r="S221" s="103">
        <v>0.119</v>
      </c>
      <c r="T221" s="104"/>
      <c r="U221" s="104">
        <v>94.234</v>
      </c>
      <c r="V221" s="105">
        <v>43.763</v>
      </c>
      <c r="W221" s="105"/>
      <c r="X221" s="111">
        <f t="shared" si="103"/>
        <v>0</v>
      </c>
      <c r="Y221" s="103"/>
      <c r="Z221" s="104"/>
      <c r="AA221" s="104"/>
      <c r="AB221" s="104"/>
      <c r="AC221" s="106"/>
      <c r="AD221" s="117">
        <f t="shared" si="142"/>
        <v>0</v>
      </c>
      <c r="AE221" s="103"/>
      <c r="AF221" s="104"/>
      <c r="AG221" s="104"/>
      <c r="AH221" s="104"/>
      <c r="AI221" s="105"/>
      <c r="AJ221" s="114">
        <f t="shared" si="143"/>
        <v>0</v>
      </c>
      <c r="AK221" s="103"/>
      <c r="AL221" s="104"/>
      <c r="AM221" s="104"/>
      <c r="AN221" s="104"/>
      <c r="AO221" s="106"/>
      <c r="AP221" s="117">
        <f t="shared" si="144"/>
        <v>0</v>
      </c>
      <c r="AQ221" s="103"/>
      <c r="AR221" s="104"/>
      <c r="AS221" s="104"/>
      <c r="AT221" s="104"/>
      <c r="AU221" s="105"/>
      <c r="AV221" s="115">
        <f t="shared" si="145"/>
        <v>0</v>
      </c>
      <c r="AW221" s="103"/>
      <c r="AX221" s="104"/>
      <c r="AY221" s="104"/>
      <c r="AZ221" s="104"/>
      <c r="BA221" s="106"/>
      <c r="BB221" s="211"/>
      <c r="BC221" s="119"/>
    </row>
    <row r="222" spans="1:55" ht="29.25" customHeight="1" hidden="1" outlineLevel="2">
      <c r="A222" s="108">
        <v>2</v>
      </c>
      <c r="B222" s="107" t="s">
        <v>382</v>
      </c>
      <c r="C222" s="110">
        <v>2</v>
      </c>
      <c r="D222" s="107" t="s">
        <v>163</v>
      </c>
      <c r="E222" s="261" t="s">
        <v>244</v>
      </c>
      <c r="F222" s="111">
        <f t="shared" si="113"/>
        <v>108.91799999999999</v>
      </c>
      <c r="G222" s="112">
        <f t="shared" si="113"/>
        <v>0</v>
      </c>
      <c r="H222" s="113">
        <f t="shared" si="113"/>
        <v>0</v>
      </c>
      <c r="I222" s="113">
        <f t="shared" si="113"/>
        <v>81.048</v>
      </c>
      <c r="J222" s="113">
        <f t="shared" si="113"/>
        <v>27.87</v>
      </c>
      <c r="K222" s="185">
        <f t="shared" si="113"/>
        <v>0</v>
      </c>
      <c r="L222" s="114">
        <f t="shared" si="140"/>
        <v>99.27799999999999</v>
      </c>
      <c r="M222" s="103"/>
      <c r="N222" s="104"/>
      <c r="O222" s="104">
        <v>79.422</v>
      </c>
      <c r="P222" s="104">
        <v>19.856</v>
      </c>
      <c r="Q222" s="106"/>
      <c r="R222" s="116">
        <f t="shared" si="141"/>
        <v>9.639999999999999</v>
      </c>
      <c r="S222" s="103"/>
      <c r="T222" s="104"/>
      <c r="U222" s="104">
        <v>1.626</v>
      </c>
      <c r="V222" s="105">
        <v>8.014</v>
      </c>
      <c r="W222" s="105"/>
      <c r="X222" s="111">
        <f t="shared" si="103"/>
        <v>0</v>
      </c>
      <c r="Y222" s="103"/>
      <c r="Z222" s="104"/>
      <c r="AA222" s="104"/>
      <c r="AB222" s="104"/>
      <c r="AC222" s="106"/>
      <c r="AD222" s="117">
        <f t="shared" si="142"/>
        <v>0</v>
      </c>
      <c r="AE222" s="103"/>
      <c r="AF222" s="104"/>
      <c r="AG222" s="104"/>
      <c r="AH222" s="104"/>
      <c r="AI222" s="105"/>
      <c r="AJ222" s="114">
        <f t="shared" si="143"/>
        <v>0</v>
      </c>
      <c r="AK222" s="103"/>
      <c r="AL222" s="104"/>
      <c r="AM222" s="104"/>
      <c r="AN222" s="104"/>
      <c r="AO222" s="106"/>
      <c r="AP222" s="117">
        <f t="shared" si="144"/>
        <v>0</v>
      </c>
      <c r="AQ222" s="103"/>
      <c r="AR222" s="104"/>
      <c r="AS222" s="104"/>
      <c r="AT222" s="104"/>
      <c r="AU222" s="105"/>
      <c r="AV222" s="115">
        <f t="shared" si="145"/>
        <v>0</v>
      </c>
      <c r="AW222" s="103"/>
      <c r="AX222" s="104"/>
      <c r="AY222" s="104"/>
      <c r="AZ222" s="104"/>
      <c r="BA222" s="106"/>
      <c r="BB222" s="211"/>
      <c r="BC222" s="119"/>
    </row>
    <row r="223" spans="1:55" ht="29.25" customHeight="1" hidden="1" outlineLevel="2">
      <c r="A223" s="108">
        <v>3</v>
      </c>
      <c r="B223" s="107" t="s">
        <v>383</v>
      </c>
      <c r="C223" s="110">
        <v>3</v>
      </c>
      <c r="D223" s="107" t="s">
        <v>383</v>
      </c>
      <c r="E223" s="261" t="s">
        <v>244</v>
      </c>
      <c r="F223" s="111">
        <f t="shared" si="113"/>
        <v>875.024</v>
      </c>
      <c r="G223" s="112">
        <f t="shared" si="113"/>
        <v>0</v>
      </c>
      <c r="H223" s="113">
        <f t="shared" si="113"/>
        <v>0</v>
      </c>
      <c r="I223" s="113">
        <f t="shared" si="113"/>
        <v>578.877</v>
      </c>
      <c r="J223" s="113">
        <f t="shared" si="113"/>
        <v>296.14700000000005</v>
      </c>
      <c r="K223" s="185">
        <f t="shared" si="113"/>
        <v>0</v>
      </c>
      <c r="L223" s="114">
        <f t="shared" si="140"/>
        <v>607.174</v>
      </c>
      <c r="M223" s="103"/>
      <c r="N223" s="104"/>
      <c r="O223" s="104">
        <v>466.38</v>
      </c>
      <c r="P223" s="104">
        <v>140.794</v>
      </c>
      <c r="Q223" s="106"/>
      <c r="R223" s="116">
        <f t="shared" si="141"/>
        <v>267.85</v>
      </c>
      <c r="S223" s="103"/>
      <c r="T223" s="104"/>
      <c r="U223" s="104">
        <v>112.497</v>
      </c>
      <c r="V223" s="105">
        <v>155.353</v>
      </c>
      <c r="W223" s="105"/>
      <c r="X223" s="111">
        <f t="shared" si="103"/>
        <v>0</v>
      </c>
      <c r="Y223" s="103"/>
      <c r="Z223" s="104"/>
      <c r="AA223" s="104"/>
      <c r="AB223" s="104"/>
      <c r="AC223" s="106"/>
      <c r="AD223" s="117">
        <f t="shared" si="142"/>
        <v>0</v>
      </c>
      <c r="AE223" s="103"/>
      <c r="AF223" s="104"/>
      <c r="AG223" s="104"/>
      <c r="AH223" s="104"/>
      <c r="AI223" s="105"/>
      <c r="AJ223" s="114">
        <f t="shared" si="143"/>
        <v>0</v>
      </c>
      <c r="AK223" s="103"/>
      <c r="AL223" s="104"/>
      <c r="AM223" s="104"/>
      <c r="AN223" s="104"/>
      <c r="AO223" s="106"/>
      <c r="AP223" s="117">
        <f t="shared" si="144"/>
        <v>0</v>
      </c>
      <c r="AQ223" s="103"/>
      <c r="AR223" s="104"/>
      <c r="AS223" s="104"/>
      <c r="AT223" s="104"/>
      <c r="AU223" s="105"/>
      <c r="AV223" s="115">
        <f t="shared" si="145"/>
        <v>0</v>
      </c>
      <c r="AW223" s="103"/>
      <c r="AX223" s="104"/>
      <c r="AY223" s="104"/>
      <c r="AZ223" s="104"/>
      <c r="BA223" s="106"/>
      <c r="BB223" s="211"/>
      <c r="BC223" s="119"/>
    </row>
    <row r="224" spans="1:55" ht="29.25" customHeight="1" hidden="1" outlineLevel="2">
      <c r="A224" s="108">
        <v>4</v>
      </c>
      <c r="B224" s="107" t="s">
        <v>384</v>
      </c>
      <c r="C224" s="110">
        <v>4</v>
      </c>
      <c r="D224" s="107" t="s">
        <v>384</v>
      </c>
      <c r="E224" s="261" t="s">
        <v>244</v>
      </c>
      <c r="F224" s="111">
        <f t="shared" si="113"/>
        <v>1021.655</v>
      </c>
      <c r="G224" s="112">
        <f t="shared" si="113"/>
        <v>0</v>
      </c>
      <c r="H224" s="113">
        <f t="shared" si="113"/>
        <v>0</v>
      </c>
      <c r="I224" s="113">
        <f t="shared" si="113"/>
        <v>730.421</v>
      </c>
      <c r="J224" s="113">
        <f t="shared" si="113"/>
        <v>291.234</v>
      </c>
      <c r="K224" s="185">
        <f t="shared" si="113"/>
        <v>0</v>
      </c>
      <c r="L224" s="114">
        <f t="shared" si="140"/>
        <v>967.548</v>
      </c>
      <c r="M224" s="103"/>
      <c r="N224" s="104"/>
      <c r="O224" s="104">
        <v>697.509</v>
      </c>
      <c r="P224" s="104">
        <v>270.039</v>
      </c>
      <c r="Q224" s="106"/>
      <c r="R224" s="116">
        <f t="shared" si="141"/>
        <v>54.107</v>
      </c>
      <c r="S224" s="103"/>
      <c r="T224" s="104"/>
      <c r="U224" s="104">
        <v>32.912</v>
      </c>
      <c r="V224" s="105">
        <v>21.195</v>
      </c>
      <c r="W224" s="105"/>
      <c r="X224" s="111">
        <f t="shared" si="103"/>
        <v>0</v>
      </c>
      <c r="Y224" s="103"/>
      <c r="Z224" s="104"/>
      <c r="AA224" s="104"/>
      <c r="AB224" s="104"/>
      <c r="AC224" s="106"/>
      <c r="AD224" s="117">
        <f t="shared" si="142"/>
        <v>0</v>
      </c>
      <c r="AE224" s="103"/>
      <c r="AF224" s="104"/>
      <c r="AG224" s="104"/>
      <c r="AH224" s="104"/>
      <c r="AI224" s="105"/>
      <c r="AJ224" s="114">
        <f t="shared" si="143"/>
        <v>0</v>
      </c>
      <c r="AK224" s="103"/>
      <c r="AL224" s="104"/>
      <c r="AM224" s="104"/>
      <c r="AN224" s="104"/>
      <c r="AO224" s="106"/>
      <c r="AP224" s="117">
        <f t="shared" si="144"/>
        <v>0</v>
      </c>
      <c r="AQ224" s="103"/>
      <c r="AR224" s="104"/>
      <c r="AS224" s="104"/>
      <c r="AT224" s="104"/>
      <c r="AU224" s="105"/>
      <c r="AV224" s="115">
        <f t="shared" si="145"/>
        <v>0</v>
      </c>
      <c r="AW224" s="103"/>
      <c r="AX224" s="104"/>
      <c r="AY224" s="104"/>
      <c r="AZ224" s="104"/>
      <c r="BA224" s="106"/>
      <c r="BB224" s="211"/>
      <c r="BC224" s="119"/>
    </row>
    <row r="225" spans="1:55" ht="29.25" customHeight="1" hidden="1" outlineLevel="2">
      <c r="A225" s="108">
        <v>5</v>
      </c>
      <c r="B225" s="107" t="s">
        <v>385</v>
      </c>
      <c r="C225" s="110">
        <v>5</v>
      </c>
      <c r="D225" s="107" t="s">
        <v>164</v>
      </c>
      <c r="E225" s="261" t="s">
        <v>244</v>
      </c>
      <c r="F225" s="111">
        <f t="shared" si="113"/>
        <v>3615.283</v>
      </c>
      <c r="G225" s="112">
        <f t="shared" si="113"/>
        <v>0.22</v>
      </c>
      <c r="H225" s="113">
        <f t="shared" si="113"/>
        <v>0</v>
      </c>
      <c r="I225" s="113">
        <f t="shared" si="113"/>
        <v>1487.809</v>
      </c>
      <c r="J225" s="113">
        <f t="shared" si="113"/>
        <v>2127.254</v>
      </c>
      <c r="K225" s="185">
        <f t="shared" si="113"/>
        <v>0</v>
      </c>
      <c r="L225" s="114">
        <f t="shared" si="140"/>
        <v>0</v>
      </c>
      <c r="M225" s="103"/>
      <c r="N225" s="104"/>
      <c r="O225" s="104">
        <v>0</v>
      </c>
      <c r="P225" s="104">
        <v>0</v>
      </c>
      <c r="Q225" s="106"/>
      <c r="R225" s="116">
        <f t="shared" si="141"/>
        <v>3615.283</v>
      </c>
      <c r="S225" s="103">
        <v>0.22</v>
      </c>
      <c r="T225" s="104"/>
      <c r="U225" s="104">
        <v>1487.809</v>
      </c>
      <c r="V225" s="105">
        <v>2127.254</v>
      </c>
      <c r="W225" s="105"/>
      <c r="X225" s="111">
        <f t="shared" si="103"/>
        <v>0</v>
      </c>
      <c r="Y225" s="103"/>
      <c r="Z225" s="104"/>
      <c r="AA225" s="104"/>
      <c r="AB225" s="104"/>
      <c r="AC225" s="106"/>
      <c r="AD225" s="117">
        <f t="shared" si="142"/>
        <v>0</v>
      </c>
      <c r="AE225" s="103"/>
      <c r="AF225" s="104"/>
      <c r="AG225" s="104"/>
      <c r="AH225" s="104"/>
      <c r="AI225" s="105"/>
      <c r="AJ225" s="114">
        <f t="shared" si="143"/>
        <v>0</v>
      </c>
      <c r="AK225" s="103"/>
      <c r="AL225" s="104"/>
      <c r="AM225" s="104"/>
      <c r="AN225" s="104"/>
      <c r="AO225" s="106"/>
      <c r="AP225" s="117">
        <f t="shared" si="144"/>
        <v>0</v>
      </c>
      <c r="AQ225" s="103"/>
      <c r="AR225" s="104"/>
      <c r="AS225" s="104"/>
      <c r="AT225" s="104"/>
      <c r="AU225" s="105"/>
      <c r="AV225" s="115">
        <f t="shared" si="145"/>
        <v>0</v>
      </c>
      <c r="AW225" s="103"/>
      <c r="AX225" s="104"/>
      <c r="AY225" s="104"/>
      <c r="AZ225" s="104"/>
      <c r="BA225" s="106"/>
      <c r="BB225" s="211"/>
      <c r="BC225" s="119"/>
    </row>
    <row r="226" spans="1:55" ht="29.25" customHeight="1" hidden="1" outlineLevel="2">
      <c r="A226" s="108">
        <v>6</v>
      </c>
      <c r="B226" s="107" t="s">
        <v>386</v>
      </c>
      <c r="C226" s="110">
        <v>6</v>
      </c>
      <c r="D226" s="107" t="s">
        <v>386</v>
      </c>
      <c r="E226" s="261" t="s">
        <v>244</v>
      </c>
      <c r="F226" s="111">
        <f t="shared" si="113"/>
        <v>1926.532</v>
      </c>
      <c r="G226" s="112">
        <f t="shared" si="113"/>
        <v>0</v>
      </c>
      <c r="H226" s="113">
        <f t="shared" si="113"/>
        <v>0</v>
      </c>
      <c r="I226" s="113">
        <f t="shared" si="113"/>
        <v>1500.709</v>
      </c>
      <c r="J226" s="113">
        <f t="shared" si="113"/>
        <v>425.823</v>
      </c>
      <c r="K226" s="185">
        <f t="shared" si="113"/>
        <v>0</v>
      </c>
      <c r="L226" s="114">
        <f t="shared" si="140"/>
        <v>1878.566</v>
      </c>
      <c r="M226" s="103"/>
      <c r="N226" s="104"/>
      <c r="O226" s="104">
        <v>1492.178</v>
      </c>
      <c r="P226" s="104">
        <v>386.388</v>
      </c>
      <c r="Q226" s="106"/>
      <c r="R226" s="116">
        <f t="shared" si="141"/>
        <v>47.966</v>
      </c>
      <c r="S226" s="103"/>
      <c r="T226" s="104"/>
      <c r="U226" s="104">
        <v>8.531</v>
      </c>
      <c r="V226" s="105">
        <v>39.435</v>
      </c>
      <c r="W226" s="105"/>
      <c r="X226" s="111">
        <f t="shared" si="103"/>
        <v>0</v>
      </c>
      <c r="Y226" s="103"/>
      <c r="Z226" s="104"/>
      <c r="AA226" s="104"/>
      <c r="AB226" s="104"/>
      <c r="AC226" s="106"/>
      <c r="AD226" s="117">
        <f t="shared" si="142"/>
        <v>0</v>
      </c>
      <c r="AE226" s="103"/>
      <c r="AF226" s="104"/>
      <c r="AG226" s="104"/>
      <c r="AH226" s="104"/>
      <c r="AI226" s="105"/>
      <c r="AJ226" s="114">
        <f t="shared" si="143"/>
        <v>0</v>
      </c>
      <c r="AK226" s="103"/>
      <c r="AL226" s="104"/>
      <c r="AM226" s="104"/>
      <c r="AN226" s="104"/>
      <c r="AO226" s="106"/>
      <c r="AP226" s="117">
        <f t="shared" si="144"/>
        <v>0</v>
      </c>
      <c r="AQ226" s="103"/>
      <c r="AR226" s="104"/>
      <c r="AS226" s="104"/>
      <c r="AT226" s="104"/>
      <c r="AU226" s="105"/>
      <c r="AV226" s="115">
        <f t="shared" si="145"/>
        <v>0</v>
      </c>
      <c r="AW226" s="103"/>
      <c r="AX226" s="104"/>
      <c r="AY226" s="104"/>
      <c r="AZ226" s="104"/>
      <c r="BA226" s="106"/>
      <c r="BB226" s="211"/>
      <c r="BC226" s="119"/>
    </row>
    <row r="227" spans="1:55" ht="54.75" customHeight="1" hidden="1" outlineLevel="2">
      <c r="A227" s="108">
        <v>7</v>
      </c>
      <c r="B227" s="107" t="s">
        <v>387</v>
      </c>
      <c r="C227" s="110">
        <v>7</v>
      </c>
      <c r="D227" s="107" t="s">
        <v>167</v>
      </c>
      <c r="E227" s="261" t="s">
        <v>244</v>
      </c>
      <c r="F227" s="111">
        <f t="shared" si="113"/>
        <v>1364.8259999999998</v>
      </c>
      <c r="G227" s="112">
        <f t="shared" si="113"/>
        <v>0</v>
      </c>
      <c r="H227" s="113">
        <f t="shared" si="113"/>
        <v>0</v>
      </c>
      <c r="I227" s="113">
        <f t="shared" si="113"/>
        <v>1087.896</v>
      </c>
      <c r="J227" s="113">
        <f t="shared" si="113"/>
        <v>276.92999999999995</v>
      </c>
      <c r="K227" s="185">
        <f t="shared" si="113"/>
        <v>0</v>
      </c>
      <c r="L227" s="114">
        <f t="shared" si="140"/>
        <v>1355.8709999999999</v>
      </c>
      <c r="M227" s="103"/>
      <c r="N227" s="104"/>
      <c r="O227" s="104">
        <v>1084.697</v>
      </c>
      <c r="P227" s="104">
        <v>271.174</v>
      </c>
      <c r="Q227" s="106"/>
      <c r="R227" s="116">
        <f t="shared" si="141"/>
        <v>8.955</v>
      </c>
      <c r="S227" s="103"/>
      <c r="T227" s="104"/>
      <c r="U227" s="104">
        <v>3.199</v>
      </c>
      <c r="V227" s="105">
        <v>5.756</v>
      </c>
      <c r="W227" s="105"/>
      <c r="X227" s="111">
        <f t="shared" si="103"/>
        <v>0</v>
      </c>
      <c r="Y227" s="103"/>
      <c r="Z227" s="104"/>
      <c r="AA227" s="104"/>
      <c r="AB227" s="104"/>
      <c r="AC227" s="106"/>
      <c r="AD227" s="117">
        <f aca="true" t="shared" si="146" ref="AD227:AD269">SUM(AE227:AI227)</f>
        <v>0</v>
      </c>
      <c r="AE227" s="103"/>
      <c r="AF227" s="104"/>
      <c r="AG227" s="104"/>
      <c r="AH227" s="104"/>
      <c r="AI227" s="105"/>
      <c r="AJ227" s="114">
        <f aca="true" t="shared" si="147" ref="AJ227:AJ270">SUM(AK227:AO227)</f>
        <v>0</v>
      </c>
      <c r="AK227" s="103"/>
      <c r="AL227" s="104"/>
      <c r="AM227" s="104"/>
      <c r="AN227" s="104"/>
      <c r="AO227" s="106"/>
      <c r="AP227" s="117">
        <f t="shared" si="144"/>
        <v>0</v>
      </c>
      <c r="AQ227" s="103"/>
      <c r="AR227" s="104"/>
      <c r="AS227" s="104"/>
      <c r="AT227" s="104"/>
      <c r="AU227" s="105"/>
      <c r="AV227" s="115">
        <f t="shared" si="145"/>
        <v>0</v>
      </c>
      <c r="AW227" s="103"/>
      <c r="AX227" s="104"/>
      <c r="AY227" s="104"/>
      <c r="AZ227" s="104"/>
      <c r="BA227" s="106"/>
      <c r="BB227" s="211"/>
      <c r="BC227" s="119"/>
    </row>
    <row r="228" spans="1:55" ht="39" customHeight="1" hidden="1" outlineLevel="2">
      <c r="A228" s="108">
        <v>8</v>
      </c>
      <c r="B228" s="107" t="s">
        <v>388</v>
      </c>
      <c r="C228" s="110">
        <v>8</v>
      </c>
      <c r="D228" s="107" t="s">
        <v>168</v>
      </c>
      <c r="E228" s="261" t="s">
        <v>244</v>
      </c>
      <c r="F228" s="111">
        <f t="shared" si="113"/>
        <v>1501.609</v>
      </c>
      <c r="G228" s="112">
        <f t="shared" si="113"/>
        <v>0</v>
      </c>
      <c r="H228" s="113">
        <f t="shared" si="113"/>
        <v>0</v>
      </c>
      <c r="I228" s="113">
        <f t="shared" si="113"/>
        <v>1199.8</v>
      </c>
      <c r="J228" s="113">
        <f t="shared" si="113"/>
        <v>301.809</v>
      </c>
      <c r="K228" s="185">
        <f t="shared" si="113"/>
        <v>0</v>
      </c>
      <c r="L228" s="114">
        <f t="shared" si="140"/>
        <v>1501.609</v>
      </c>
      <c r="M228" s="103"/>
      <c r="N228" s="104"/>
      <c r="O228" s="104">
        <v>1199.8</v>
      </c>
      <c r="P228" s="104">
        <v>301.809</v>
      </c>
      <c r="Q228" s="106"/>
      <c r="R228" s="116">
        <f t="shared" si="141"/>
        <v>0</v>
      </c>
      <c r="S228" s="103"/>
      <c r="T228" s="104"/>
      <c r="U228" s="104">
        <v>0</v>
      </c>
      <c r="V228" s="105">
        <v>0</v>
      </c>
      <c r="W228" s="105"/>
      <c r="X228" s="111">
        <f t="shared" si="103"/>
        <v>0</v>
      </c>
      <c r="Y228" s="103"/>
      <c r="Z228" s="104"/>
      <c r="AA228" s="104"/>
      <c r="AB228" s="104"/>
      <c r="AC228" s="106"/>
      <c r="AD228" s="117">
        <f t="shared" si="146"/>
        <v>0</v>
      </c>
      <c r="AE228" s="103"/>
      <c r="AF228" s="104"/>
      <c r="AG228" s="104"/>
      <c r="AH228" s="104"/>
      <c r="AI228" s="105"/>
      <c r="AJ228" s="114">
        <f t="shared" si="147"/>
        <v>0</v>
      </c>
      <c r="AK228" s="103"/>
      <c r="AL228" s="104"/>
      <c r="AM228" s="104"/>
      <c r="AN228" s="104"/>
      <c r="AO228" s="106"/>
      <c r="AP228" s="117">
        <f t="shared" si="144"/>
        <v>0</v>
      </c>
      <c r="AQ228" s="103"/>
      <c r="AR228" s="104"/>
      <c r="AS228" s="104"/>
      <c r="AT228" s="104"/>
      <c r="AU228" s="105"/>
      <c r="AV228" s="115">
        <f t="shared" si="145"/>
        <v>0</v>
      </c>
      <c r="AW228" s="103"/>
      <c r="AX228" s="104"/>
      <c r="AY228" s="104"/>
      <c r="AZ228" s="104"/>
      <c r="BA228" s="106"/>
      <c r="BB228" s="211"/>
      <c r="BC228" s="119"/>
    </row>
    <row r="229" spans="1:55" ht="39" customHeight="1" hidden="1" outlineLevel="2">
      <c r="A229" s="108">
        <v>9</v>
      </c>
      <c r="B229" s="107" t="s">
        <v>389</v>
      </c>
      <c r="C229" s="110">
        <v>9</v>
      </c>
      <c r="D229" s="107" t="s">
        <v>411</v>
      </c>
      <c r="E229" s="261" t="s">
        <v>244</v>
      </c>
      <c r="F229" s="111">
        <f aca="true" t="shared" si="148" ref="F229:K244">L229+R229+X229+AD229+AJ229+AP229+AV229</f>
        <v>3403.333</v>
      </c>
      <c r="G229" s="112">
        <f t="shared" si="148"/>
        <v>0</v>
      </c>
      <c r="H229" s="113">
        <f t="shared" si="148"/>
        <v>0</v>
      </c>
      <c r="I229" s="113">
        <f t="shared" si="148"/>
        <v>1921.0929999999998</v>
      </c>
      <c r="J229" s="113">
        <f t="shared" si="148"/>
        <v>1482.24</v>
      </c>
      <c r="K229" s="185">
        <f t="shared" si="148"/>
        <v>0</v>
      </c>
      <c r="L229" s="114">
        <f t="shared" si="140"/>
        <v>2693.98</v>
      </c>
      <c r="M229" s="103"/>
      <c r="N229" s="104"/>
      <c r="O229" s="104">
        <v>1535.214</v>
      </c>
      <c r="P229" s="104">
        <v>1158.766</v>
      </c>
      <c r="Q229" s="106"/>
      <c r="R229" s="116">
        <f t="shared" si="141"/>
        <v>709.3530000000001</v>
      </c>
      <c r="S229" s="103"/>
      <c r="T229" s="104"/>
      <c r="U229" s="104">
        <v>385.879</v>
      </c>
      <c r="V229" s="105">
        <v>323.474</v>
      </c>
      <c r="W229" s="105"/>
      <c r="X229" s="111">
        <f t="shared" si="103"/>
        <v>0</v>
      </c>
      <c r="Y229" s="103"/>
      <c r="Z229" s="104"/>
      <c r="AA229" s="104"/>
      <c r="AB229" s="104"/>
      <c r="AC229" s="106"/>
      <c r="AD229" s="117">
        <f t="shared" si="146"/>
        <v>0</v>
      </c>
      <c r="AE229" s="103"/>
      <c r="AF229" s="104"/>
      <c r="AG229" s="104"/>
      <c r="AH229" s="104"/>
      <c r="AI229" s="105"/>
      <c r="AJ229" s="114">
        <f t="shared" si="147"/>
        <v>0</v>
      </c>
      <c r="AK229" s="103"/>
      <c r="AL229" s="104"/>
      <c r="AM229" s="104"/>
      <c r="AN229" s="104"/>
      <c r="AO229" s="106"/>
      <c r="AP229" s="117">
        <f t="shared" si="144"/>
        <v>0</v>
      </c>
      <c r="AQ229" s="103"/>
      <c r="AR229" s="104"/>
      <c r="AS229" s="104"/>
      <c r="AT229" s="104"/>
      <c r="AU229" s="105"/>
      <c r="AV229" s="115">
        <f t="shared" si="145"/>
        <v>0</v>
      </c>
      <c r="AW229" s="103"/>
      <c r="AX229" s="104"/>
      <c r="AY229" s="104"/>
      <c r="AZ229" s="104"/>
      <c r="BA229" s="106"/>
      <c r="BB229" s="211"/>
      <c r="BC229" s="119"/>
    </row>
    <row r="230" spans="1:55" ht="56.25" customHeight="1" hidden="1" outlineLevel="2">
      <c r="A230" s="108">
        <v>10</v>
      </c>
      <c r="B230" s="107" t="s">
        <v>390</v>
      </c>
      <c r="C230" s="110">
        <v>10</v>
      </c>
      <c r="D230" s="107" t="s">
        <v>102</v>
      </c>
      <c r="E230" s="261" t="s">
        <v>244</v>
      </c>
      <c r="F230" s="111">
        <f t="shared" si="148"/>
        <v>2800.5319999999997</v>
      </c>
      <c r="G230" s="112">
        <f t="shared" si="148"/>
        <v>0</v>
      </c>
      <c r="H230" s="113">
        <f t="shared" si="148"/>
        <v>0</v>
      </c>
      <c r="I230" s="113">
        <f t="shared" si="148"/>
        <v>1663.5259999999998</v>
      </c>
      <c r="J230" s="113">
        <f t="shared" si="148"/>
        <v>1137.0059999999999</v>
      </c>
      <c r="K230" s="185">
        <f t="shared" si="148"/>
        <v>0</v>
      </c>
      <c r="L230" s="114">
        <f t="shared" si="140"/>
        <v>2533.363</v>
      </c>
      <c r="M230" s="103"/>
      <c r="N230" s="104"/>
      <c r="O230" s="104">
        <v>1492.955</v>
      </c>
      <c r="P230" s="104">
        <v>1040.408</v>
      </c>
      <c r="Q230" s="106"/>
      <c r="R230" s="116">
        <f t="shared" si="141"/>
        <v>267.169</v>
      </c>
      <c r="S230" s="103"/>
      <c r="T230" s="104"/>
      <c r="U230" s="104">
        <v>170.571</v>
      </c>
      <c r="V230" s="105">
        <v>96.598</v>
      </c>
      <c r="W230" s="105"/>
      <c r="X230" s="111">
        <f t="shared" si="103"/>
        <v>0</v>
      </c>
      <c r="Y230" s="103"/>
      <c r="Z230" s="104"/>
      <c r="AA230" s="104"/>
      <c r="AB230" s="104"/>
      <c r="AC230" s="106"/>
      <c r="AD230" s="117">
        <f t="shared" si="146"/>
        <v>0</v>
      </c>
      <c r="AE230" s="103"/>
      <c r="AF230" s="104"/>
      <c r="AG230" s="104"/>
      <c r="AH230" s="104"/>
      <c r="AI230" s="105"/>
      <c r="AJ230" s="114">
        <f t="shared" si="147"/>
        <v>0</v>
      </c>
      <c r="AK230" s="103"/>
      <c r="AL230" s="104"/>
      <c r="AM230" s="104"/>
      <c r="AN230" s="104"/>
      <c r="AO230" s="106"/>
      <c r="AP230" s="117">
        <f t="shared" si="144"/>
        <v>0</v>
      </c>
      <c r="AQ230" s="103"/>
      <c r="AR230" s="104"/>
      <c r="AS230" s="104"/>
      <c r="AT230" s="104"/>
      <c r="AU230" s="105"/>
      <c r="AV230" s="115">
        <f t="shared" si="145"/>
        <v>0</v>
      </c>
      <c r="AW230" s="103"/>
      <c r="AX230" s="104"/>
      <c r="AY230" s="104"/>
      <c r="AZ230" s="104"/>
      <c r="BA230" s="106"/>
      <c r="BB230" s="211"/>
      <c r="BC230" s="119"/>
    </row>
    <row r="231" spans="1:55" ht="29.25" customHeight="1" hidden="1" outlineLevel="2">
      <c r="A231" s="108">
        <v>11</v>
      </c>
      <c r="B231" s="107" t="s">
        <v>391</v>
      </c>
      <c r="C231" s="110">
        <v>11</v>
      </c>
      <c r="D231" s="107" t="s">
        <v>421</v>
      </c>
      <c r="E231" s="261" t="s">
        <v>244</v>
      </c>
      <c r="F231" s="111">
        <f t="shared" si="148"/>
        <v>26.273</v>
      </c>
      <c r="G231" s="112">
        <f t="shared" si="148"/>
        <v>2.049</v>
      </c>
      <c r="H231" s="113">
        <f t="shared" si="148"/>
        <v>0</v>
      </c>
      <c r="I231" s="113">
        <f t="shared" si="148"/>
        <v>8.831</v>
      </c>
      <c r="J231" s="113">
        <f t="shared" si="148"/>
        <v>15.393</v>
      </c>
      <c r="K231" s="185">
        <f t="shared" si="148"/>
        <v>0</v>
      </c>
      <c r="L231" s="114">
        <f t="shared" si="140"/>
        <v>26.273</v>
      </c>
      <c r="M231" s="103">
        <v>2.049</v>
      </c>
      <c r="N231" s="104"/>
      <c r="O231" s="104">
        <v>8.831</v>
      </c>
      <c r="P231" s="104">
        <v>15.393</v>
      </c>
      <c r="Q231" s="106"/>
      <c r="R231" s="116">
        <f t="shared" si="141"/>
        <v>0</v>
      </c>
      <c r="S231" s="103"/>
      <c r="T231" s="104"/>
      <c r="U231" s="104">
        <v>0</v>
      </c>
      <c r="V231" s="105">
        <v>0</v>
      </c>
      <c r="W231" s="105"/>
      <c r="X231" s="111">
        <f t="shared" si="103"/>
        <v>0</v>
      </c>
      <c r="Y231" s="103"/>
      <c r="Z231" s="104"/>
      <c r="AA231" s="104"/>
      <c r="AB231" s="104"/>
      <c r="AC231" s="106"/>
      <c r="AD231" s="117">
        <f t="shared" si="146"/>
        <v>0</v>
      </c>
      <c r="AE231" s="103"/>
      <c r="AF231" s="104"/>
      <c r="AG231" s="104"/>
      <c r="AH231" s="104"/>
      <c r="AI231" s="105"/>
      <c r="AJ231" s="114">
        <f t="shared" si="147"/>
        <v>0</v>
      </c>
      <c r="AK231" s="103"/>
      <c r="AL231" s="104"/>
      <c r="AM231" s="104"/>
      <c r="AN231" s="104"/>
      <c r="AO231" s="106"/>
      <c r="AP231" s="117">
        <f t="shared" si="144"/>
        <v>0</v>
      </c>
      <c r="AQ231" s="103"/>
      <c r="AR231" s="104"/>
      <c r="AS231" s="104"/>
      <c r="AT231" s="104"/>
      <c r="AU231" s="105"/>
      <c r="AV231" s="115">
        <f t="shared" si="145"/>
        <v>0</v>
      </c>
      <c r="AW231" s="103"/>
      <c r="AX231" s="104"/>
      <c r="AY231" s="104"/>
      <c r="AZ231" s="104"/>
      <c r="BA231" s="106"/>
      <c r="BB231" s="211"/>
      <c r="BC231" s="119"/>
    </row>
    <row r="232" spans="1:55" ht="27.75" customHeight="1" hidden="1" outlineLevel="2">
      <c r="A232" s="108">
        <v>12</v>
      </c>
      <c r="B232" s="107" t="s">
        <v>392</v>
      </c>
      <c r="C232" s="110">
        <v>12</v>
      </c>
      <c r="D232" s="107" t="s">
        <v>392</v>
      </c>
      <c r="E232" s="261" t="s">
        <v>244</v>
      </c>
      <c r="F232" s="111">
        <f t="shared" si="148"/>
        <v>14.431</v>
      </c>
      <c r="G232" s="112">
        <f t="shared" si="148"/>
        <v>0.252</v>
      </c>
      <c r="H232" s="113">
        <f t="shared" si="148"/>
        <v>0</v>
      </c>
      <c r="I232" s="113">
        <f t="shared" si="148"/>
        <v>1.155</v>
      </c>
      <c r="J232" s="113">
        <f t="shared" si="148"/>
        <v>13.024</v>
      </c>
      <c r="K232" s="185">
        <f t="shared" si="148"/>
        <v>0</v>
      </c>
      <c r="L232" s="114">
        <f t="shared" si="140"/>
        <v>14.431</v>
      </c>
      <c r="M232" s="103">
        <v>0.252</v>
      </c>
      <c r="N232" s="104"/>
      <c r="O232" s="104">
        <v>1.155</v>
      </c>
      <c r="P232" s="104">
        <v>13.024</v>
      </c>
      <c r="Q232" s="106"/>
      <c r="R232" s="116">
        <f t="shared" si="141"/>
        <v>0</v>
      </c>
      <c r="S232" s="103"/>
      <c r="T232" s="104"/>
      <c r="U232" s="104">
        <v>0</v>
      </c>
      <c r="V232" s="105">
        <v>0</v>
      </c>
      <c r="W232" s="105"/>
      <c r="X232" s="111">
        <f t="shared" si="103"/>
        <v>0</v>
      </c>
      <c r="Y232" s="103"/>
      <c r="Z232" s="104"/>
      <c r="AA232" s="104"/>
      <c r="AB232" s="104"/>
      <c r="AC232" s="106"/>
      <c r="AD232" s="117">
        <f t="shared" si="146"/>
        <v>0</v>
      </c>
      <c r="AE232" s="103"/>
      <c r="AF232" s="104"/>
      <c r="AG232" s="104"/>
      <c r="AH232" s="104"/>
      <c r="AI232" s="105"/>
      <c r="AJ232" s="114">
        <f t="shared" si="147"/>
        <v>0</v>
      </c>
      <c r="AK232" s="103"/>
      <c r="AL232" s="104"/>
      <c r="AM232" s="104"/>
      <c r="AN232" s="104"/>
      <c r="AO232" s="106"/>
      <c r="AP232" s="117">
        <f t="shared" si="144"/>
        <v>0</v>
      </c>
      <c r="AQ232" s="103"/>
      <c r="AR232" s="104"/>
      <c r="AS232" s="104"/>
      <c r="AT232" s="104"/>
      <c r="AU232" s="105"/>
      <c r="AV232" s="115">
        <f t="shared" si="145"/>
        <v>0</v>
      </c>
      <c r="AW232" s="103"/>
      <c r="AX232" s="104"/>
      <c r="AY232" s="104"/>
      <c r="AZ232" s="104"/>
      <c r="BA232" s="106"/>
      <c r="BB232" s="211"/>
      <c r="BC232" s="119"/>
    </row>
    <row r="233" spans="1:55" ht="39" customHeight="1" hidden="1" outlineLevel="2">
      <c r="A233" s="108">
        <v>13</v>
      </c>
      <c r="B233" s="107" t="s">
        <v>393</v>
      </c>
      <c r="C233" s="110">
        <v>13</v>
      </c>
      <c r="D233" s="107" t="s">
        <v>91</v>
      </c>
      <c r="E233" s="261" t="s">
        <v>244</v>
      </c>
      <c r="F233" s="111">
        <f t="shared" si="148"/>
        <v>2066.676</v>
      </c>
      <c r="G233" s="112">
        <f t="shared" si="148"/>
        <v>0</v>
      </c>
      <c r="H233" s="113">
        <f t="shared" si="148"/>
        <v>0</v>
      </c>
      <c r="I233" s="113">
        <f t="shared" si="148"/>
        <v>1711.408</v>
      </c>
      <c r="J233" s="113">
        <f t="shared" si="148"/>
        <v>355.26800000000003</v>
      </c>
      <c r="K233" s="185">
        <f t="shared" si="148"/>
        <v>0</v>
      </c>
      <c r="L233" s="114">
        <f t="shared" si="140"/>
        <v>2065.215</v>
      </c>
      <c r="M233" s="103"/>
      <c r="N233" s="104"/>
      <c r="O233" s="104">
        <v>1711.408</v>
      </c>
      <c r="P233" s="104">
        <v>353.807</v>
      </c>
      <c r="Q233" s="106"/>
      <c r="R233" s="116">
        <f t="shared" si="141"/>
        <v>1.461</v>
      </c>
      <c r="S233" s="103"/>
      <c r="T233" s="104"/>
      <c r="U233" s="104">
        <v>0</v>
      </c>
      <c r="V233" s="105">
        <v>1.461</v>
      </c>
      <c r="W233" s="105"/>
      <c r="X233" s="111">
        <f t="shared" si="103"/>
        <v>0</v>
      </c>
      <c r="Y233" s="103"/>
      <c r="Z233" s="104"/>
      <c r="AA233" s="104"/>
      <c r="AB233" s="104"/>
      <c r="AC233" s="106"/>
      <c r="AD233" s="117">
        <f t="shared" si="146"/>
        <v>0</v>
      </c>
      <c r="AE233" s="103"/>
      <c r="AF233" s="104"/>
      <c r="AG233" s="104"/>
      <c r="AH233" s="104"/>
      <c r="AI233" s="105"/>
      <c r="AJ233" s="114">
        <f t="shared" si="147"/>
        <v>0</v>
      </c>
      <c r="AK233" s="103"/>
      <c r="AL233" s="104"/>
      <c r="AM233" s="104"/>
      <c r="AN233" s="104"/>
      <c r="AO233" s="106"/>
      <c r="AP233" s="117">
        <f t="shared" si="144"/>
        <v>0</v>
      </c>
      <c r="AQ233" s="103"/>
      <c r="AR233" s="104"/>
      <c r="AS233" s="104"/>
      <c r="AT233" s="104"/>
      <c r="AU233" s="105"/>
      <c r="AV233" s="115">
        <f t="shared" si="145"/>
        <v>0</v>
      </c>
      <c r="AW233" s="103"/>
      <c r="AX233" s="104"/>
      <c r="AY233" s="104"/>
      <c r="AZ233" s="104"/>
      <c r="BA233" s="106"/>
      <c r="BB233" s="211"/>
      <c r="BC233" s="119"/>
    </row>
    <row r="234" spans="1:55" ht="29.25" customHeight="1" hidden="1" outlineLevel="2">
      <c r="A234" s="108">
        <v>14</v>
      </c>
      <c r="B234" s="107" t="s">
        <v>394</v>
      </c>
      <c r="C234" s="110">
        <v>14</v>
      </c>
      <c r="D234" s="107" t="s">
        <v>394</v>
      </c>
      <c r="E234" s="261" t="s">
        <v>244</v>
      </c>
      <c r="F234" s="111">
        <f t="shared" si="148"/>
        <v>1000.62</v>
      </c>
      <c r="G234" s="112">
        <f t="shared" si="148"/>
        <v>0</v>
      </c>
      <c r="H234" s="113">
        <f t="shared" si="148"/>
        <v>0</v>
      </c>
      <c r="I234" s="113">
        <f t="shared" si="148"/>
        <v>771.455</v>
      </c>
      <c r="J234" s="113">
        <f t="shared" si="148"/>
        <v>229.165</v>
      </c>
      <c r="K234" s="185">
        <f t="shared" si="148"/>
        <v>0</v>
      </c>
      <c r="L234" s="114">
        <f t="shared" si="140"/>
        <v>1000.62</v>
      </c>
      <c r="M234" s="103"/>
      <c r="N234" s="104"/>
      <c r="O234" s="104">
        <v>771.455</v>
      </c>
      <c r="P234" s="104">
        <v>229.165</v>
      </c>
      <c r="Q234" s="106"/>
      <c r="R234" s="116">
        <f t="shared" si="141"/>
        <v>0</v>
      </c>
      <c r="S234" s="103"/>
      <c r="T234" s="104"/>
      <c r="U234" s="104">
        <v>0</v>
      </c>
      <c r="V234" s="105">
        <v>0</v>
      </c>
      <c r="W234" s="105"/>
      <c r="X234" s="111">
        <f t="shared" si="103"/>
        <v>0</v>
      </c>
      <c r="Y234" s="103"/>
      <c r="Z234" s="104"/>
      <c r="AA234" s="104"/>
      <c r="AB234" s="104"/>
      <c r="AC234" s="106"/>
      <c r="AD234" s="117">
        <f t="shared" si="146"/>
        <v>0</v>
      </c>
      <c r="AE234" s="103"/>
      <c r="AF234" s="104"/>
      <c r="AG234" s="104"/>
      <c r="AH234" s="104"/>
      <c r="AI234" s="105"/>
      <c r="AJ234" s="114">
        <f t="shared" si="147"/>
        <v>0</v>
      </c>
      <c r="AK234" s="103"/>
      <c r="AL234" s="104"/>
      <c r="AM234" s="104"/>
      <c r="AN234" s="104"/>
      <c r="AO234" s="106"/>
      <c r="AP234" s="117">
        <f t="shared" si="144"/>
        <v>0</v>
      </c>
      <c r="AQ234" s="103"/>
      <c r="AR234" s="104"/>
      <c r="AS234" s="104"/>
      <c r="AT234" s="104"/>
      <c r="AU234" s="105"/>
      <c r="AV234" s="115">
        <f t="shared" si="145"/>
        <v>0</v>
      </c>
      <c r="AW234" s="103"/>
      <c r="AX234" s="104"/>
      <c r="AY234" s="104"/>
      <c r="AZ234" s="104"/>
      <c r="BA234" s="106"/>
      <c r="BB234" s="211"/>
      <c r="BC234" s="119"/>
    </row>
    <row r="235" spans="1:55" ht="39" customHeight="1" hidden="1" outlineLevel="2">
      <c r="A235" s="108">
        <v>15</v>
      </c>
      <c r="B235" s="107" t="s">
        <v>41</v>
      </c>
      <c r="C235" s="110">
        <v>15</v>
      </c>
      <c r="D235" s="107" t="s">
        <v>41</v>
      </c>
      <c r="E235" s="261" t="s">
        <v>244</v>
      </c>
      <c r="F235" s="111">
        <f t="shared" si="148"/>
        <v>5449.882</v>
      </c>
      <c r="G235" s="112">
        <f t="shared" si="148"/>
        <v>0</v>
      </c>
      <c r="H235" s="113">
        <f t="shared" si="148"/>
        <v>0</v>
      </c>
      <c r="I235" s="113">
        <f t="shared" si="148"/>
        <v>4033.297</v>
      </c>
      <c r="J235" s="113">
        <f t="shared" si="148"/>
        <v>1416.585</v>
      </c>
      <c r="K235" s="185">
        <f t="shared" si="148"/>
        <v>0</v>
      </c>
      <c r="L235" s="114">
        <f t="shared" si="140"/>
        <v>5416.191</v>
      </c>
      <c r="M235" s="103"/>
      <c r="N235" s="104"/>
      <c r="O235" s="104">
        <v>4033.297</v>
      </c>
      <c r="P235" s="104">
        <v>1382.894</v>
      </c>
      <c r="Q235" s="106"/>
      <c r="R235" s="116">
        <f t="shared" si="141"/>
        <v>33.691</v>
      </c>
      <c r="S235" s="103"/>
      <c r="T235" s="104"/>
      <c r="U235" s="104">
        <v>0</v>
      </c>
      <c r="V235" s="105">
        <v>33.691</v>
      </c>
      <c r="W235" s="105"/>
      <c r="X235" s="111">
        <f t="shared" si="103"/>
        <v>0</v>
      </c>
      <c r="Y235" s="103"/>
      <c r="Z235" s="104"/>
      <c r="AA235" s="104"/>
      <c r="AB235" s="104"/>
      <c r="AC235" s="106"/>
      <c r="AD235" s="117">
        <f t="shared" si="146"/>
        <v>0</v>
      </c>
      <c r="AE235" s="103"/>
      <c r="AF235" s="104"/>
      <c r="AG235" s="104"/>
      <c r="AH235" s="104"/>
      <c r="AI235" s="105"/>
      <c r="AJ235" s="114">
        <f t="shared" si="147"/>
        <v>0</v>
      </c>
      <c r="AK235" s="103"/>
      <c r="AL235" s="104"/>
      <c r="AM235" s="104"/>
      <c r="AN235" s="104"/>
      <c r="AO235" s="106"/>
      <c r="AP235" s="117">
        <f t="shared" si="144"/>
        <v>0</v>
      </c>
      <c r="AQ235" s="103"/>
      <c r="AR235" s="104"/>
      <c r="AS235" s="104"/>
      <c r="AT235" s="104"/>
      <c r="AU235" s="105"/>
      <c r="AV235" s="115">
        <f t="shared" si="145"/>
        <v>0</v>
      </c>
      <c r="AW235" s="103"/>
      <c r="AX235" s="104"/>
      <c r="AY235" s="104"/>
      <c r="AZ235" s="104"/>
      <c r="BA235" s="106"/>
      <c r="BB235" s="211"/>
      <c r="BC235" s="119"/>
    </row>
    <row r="236" spans="1:55" ht="27.75" customHeight="1" hidden="1" outlineLevel="2">
      <c r="A236" s="108">
        <v>16</v>
      </c>
      <c r="B236" s="107" t="s">
        <v>42</v>
      </c>
      <c r="C236" s="110">
        <v>16</v>
      </c>
      <c r="D236" s="107" t="s">
        <v>42</v>
      </c>
      <c r="E236" s="261" t="s">
        <v>244</v>
      </c>
      <c r="F236" s="111">
        <f t="shared" si="148"/>
        <v>813.809</v>
      </c>
      <c r="G236" s="112">
        <f t="shared" si="148"/>
        <v>0</v>
      </c>
      <c r="H236" s="113">
        <f t="shared" si="148"/>
        <v>0</v>
      </c>
      <c r="I236" s="113">
        <f t="shared" si="148"/>
        <v>651.047</v>
      </c>
      <c r="J236" s="113">
        <f t="shared" si="148"/>
        <v>162.762</v>
      </c>
      <c r="K236" s="185">
        <f t="shared" si="148"/>
        <v>0</v>
      </c>
      <c r="L236" s="114">
        <f t="shared" si="140"/>
        <v>813.809</v>
      </c>
      <c r="M236" s="103"/>
      <c r="N236" s="104"/>
      <c r="O236" s="104">
        <v>651.047</v>
      </c>
      <c r="P236" s="104">
        <v>162.762</v>
      </c>
      <c r="Q236" s="106"/>
      <c r="R236" s="116">
        <f t="shared" si="141"/>
        <v>0</v>
      </c>
      <c r="S236" s="103"/>
      <c r="T236" s="104"/>
      <c r="U236" s="104">
        <v>0</v>
      </c>
      <c r="V236" s="105">
        <v>0</v>
      </c>
      <c r="W236" s="105"/>
      <c r="X236" s="111">
        <f t="shared" si="103"/>
        <v>0</v>
      </c>
      <c r="Y236" s="103"/>
      <c r="Z236" s="104"/>
      <c r="AA236" s="104"/>
      <c r="AB236" s="104"/>
      <c r="AC236" s="106"/>
      <c r="AD236" s="117">
        <f t="shared" si="146"/>
        <v>0</v>
      </c>
      <c r="AE236" s="103"/>
      <c r="AF236" s="104"/>
      <c r="AG236" s="104"/>
      <c r="AH236" s="104"/>
      <c r="AI236" s="105"/>
      <c r="AJ236" s="114">
        <f t="shared" si="147"/>
        <v>0</v>
      </c>
      <c r="AK236" s="103"/>
      <c r="AL236" s="104"/>
      <c r="AM236" s="104"/>
      <c r="AN236" s="104"/>
      <c r="AO236" s="106"/>
      <c r="AP236" s="117">
        <f t="shared" si="144"/>
        <v>0</v>
      </c>
      <c r="AQ236" s="103"/>
      <c r="AR236" s="104"/>
      <c r="AS236" s="104"/>
      <c r="AT236" s="104"/>
      <c r="AU236" s="105"/>
      <c r="AV236" s="115">
        <f t="shared" si="145"/>
        <v>0</v>
      </c>
      <c r="AW236" s="103"/>
      <c r="AX236" s="104"/>
      <c r="AY236" s="104"/>
      <c r="AZ236" s="104"/>
      <c r="BA236" s="106"/>
      <c r="BB236" s="211"/>
      <c r="BC236" s="119"/>
    </row>
    <row r="237" spans="1:55" ht="77.25" customHeight="1" hidden="1" outlineLevel="2">
      <c r="A237" s="108">
        <v>17</v>
      </c>
      <c r="B237" s="107" t="s">
        <v>43</v>
      </c>
      <c r="C237" s="110">
        <v>17</v>
      </c>
      <c r="D237" s="107" t="s">
        <v>169</v>
      </c>
      <c r="E237" s="261" t="s">
        <v>244</v>
      </c>
      <c r="F237" s="111">
        <f t="shared" si="148"/>
        <v>1952.7869999999998</v>
      </c>
      <c r="G237" s="112">
        <f t="shared" si="148"/>
        <v>2.155</v>
      </c>
      <c r="H237" s="113">
        <f t="shared" si="148"/>
        <v>0</v>
      </c>
      <c r="I237" s="113">
        <f t="shared" si="148"/>
        <v>1502.006</v>
      </c>
      <c r="J237" s="113">
        <f t="shared" si="148"/>
        <v>448.626</v>
      </c>
      <c r="K237" s="185">
        <f t="shared" si="148"/>
        <v>0</v>
      </c>
      <c r="L237" s="114">
        <f t="shared" si="140"/>
        <v>1761.446</v>
      </c>
      <c r="M237" s="103"/>
      <c r="N237" s="104"/>
      <c r="O237" s="104">
        <v>1391.306</v>
      </c>
      <c r="P237" s="104">
        <v>370.14</v>
      </c>
      <c r="Q237" s="106"/>
      <c r="R237" s="116">
        <f t="shared" si="141"/>
        <v>191.341</v>
      </c>
      <c r="S237" s="103">
        <v>2.155</v>
      </c>
      <c r="T237" s="104"/>
      <c r="U237" s="104">
        <v>110.7</v>
      </c>
      <c r="V237" s="105">
        <v>78.486</v>
      </c>
      <c r="W237" s="105"/>
      <c r="X237" s="111">
        <f t="shared" si="103"/>
        <v>0</v>
      </c>
      <c r="Y237" s="103"/>
      <c r="Z237" s="104"/>
      <c r="AA237" s="104"/>
      <c r="AB237" s="104"/>
      <c r="AC237" s="106"/>
      <c r="AD237" s="117">
        <f t="shared" si="146"/>
        <v>0</v>
      </c>
      <c r="AE237" s="103"/>
      <c r="AF237" s="104"/>
      <c r="AG237" s="104"/>
      <c r="AH237" s="104"/>
      <c r="AI237" s="105"/>
      <c r="AJ237" s="114">
        <f t="shared" si="147"/>
        <v>0</v>
      </c>
      <c r="AK237" s="103"/>
      <c r="AL237" s="104"/>
      <c r="AM237" s="104"/>
      <c r="AN237" s="104"/>
      <c r="AO237" s="106"/>
      <c r="AP237" s="117">
        <f t="shared" si="144"/>
        <v>0</v>
      </c>
      <c r="AQ237" s="103"/>
      <c r="AR237" s="104"/>
      <c r="AS237" s="104"/>
      <c r="AT237" s="104"/>
      <c r="AU237" s="105"/>
      <c r="AV237" s="115">
        <f t="shared" si="145"/>
        <v>0</v>
      </c>
      <c r="AW237" s="103"/>
      <c r="AX237" s="104"/>
      <c r="AY237" s="104"/>
      <c r="AZ237" s="104"/>
      <c r="BA237" s="106"/>
      <c r="BB237" s="211"/>
      <c r="BC237" s="119"/>
    </row>
    <row r="238" spans="1:55" ht="65.25" customHeight="1" hidden="1" outlineLevel="2">
      <c r="A238" s="108">
        <v>18</v>
      </c>
      <c r="B238" s="107" t="s">
        <v>44</v>
      </c>
      <c r="C238" s="110">
        <v>18</v>
      </c>
      <c r="D238" s="107" t="s">
        <v>107</v>
      </c>
      <c r="E238" s="261" t="s">
        <v>244</v>
      </c>
      <c r="F238" s="111">
        <f t="shared" si="148"/>
        <v>1481.8369999999998</v>
      </c>
      <c r="G238" s="112">
        <f t="shared" si="148"/>
        <v>0.143</v>
      </c>
      <c r="H238" s="113">
        <f t="shared" si="148"/>
        <v>0</v>
      </c>
      <c r="I238" s="113">
        <f t="shared" si="148"/>
        <v>1111.253</v>
      </c>
      <c r="J238" s="113">
        <f t="shared" si="148"/>
        <v>370.441</v>
      </c>
      <c r="K238" s="185">
        <f t="shared" si="148"/>
        <v>0</v>
      </c>
      <c r="L238" s="114">
        <f t="shared" si="140"/>
        <v>1419.1819999999998</v>
      </c>
      <c r="M238" s="103"/>
      <c r="N238" s="104"/>
      <c r="O238" s="104">
        <v>1075.138</v>
      </c>
      <c r="P238" s="104">
        <v>344.044</v>
      </c>
      <c r="Q238" s="106"/>
      <c r="R238" s="116">
        <f t="shared" si="141"/>
        <v>62.655</v>
      </c>
      <c r="S238" s="103">
        <v>0.143</v>
      </c>
      <c r="T238" s="104"/>
      <c r="U238" s="104">
        <v>36.115</v>
      </c>
      <c r="V238" s="105">
        <v>26.397</v>
      </c>
      <c r="W238" s="105"/>
      <c r="X238" s="111">
        <f t="shared" si="103"/>
        <v>0</v>
      </c>
      <c r="Y238" s="103"/>
      <c r="Z238" s="104"/>
      <c r="AA238" s="104"/>
      <c r="AB238" s="104"/>
      <c r="AC238" s="106"/>
      <c r="AD238" s="117">
        <f t="shared" si="146"/>
        <v>0</v>
      </c>
      <c r="AE238" s="103"/>
      <c r="AF238" s="104"/>
      <c r="AG238" s="104"/>
      <c r="AH238" s="104"/>
      <c r="AI238" s="105"/>
      <c r="AJ238" s="114">
        <f t="shared" si="147"/>
        <v>0</v>
      </c>
      <c r="AK238" s="103"/>
      <c r="AL238" s="104"/>
      <c r="AM238" s="104"/>
      <c r="AN238" s="104"/>
      <c r="AO238" s="106"/>
      <c r="AP238" s="117">
        <f t="shared" si="144"/>
        <v>0</v>
      </c>
      <c r="AQ238" s="103"/>
      <c r="AR238" s="104"/>
      <c r="AS238" s="104"/>
      <c r="AT238" s="104"/>
      <c r="AU238" s="105"/>
      <c r="AV238" s="115">
        <f t="shared" si="145"/>
        <v>0</v>
      </c>
      <c r="AW238" s="103"/>
      <c r="AX238" s="104"/>
      <c r="AY238" s="104"/>
      <c r="AZ238" s="104"/>
      <c r="BA238" s="106"/>
      <c r="BB238" s="211"/>
      <c r="BC238" s="119"/>
    </row>
    <row r="239" spans="1:55" ht="63.75" customHeight="1" hidden="1" outlineLevel="2">
      <c r="A239" s="108">
        <v>19</v>
      </c>
      <c r="B239" s="107" t="s">
        <v>45</v>
      </c>
      <c r="C239" s="110">
        <v>19</v>
      </c>
      <c r="D239" s="107" t="s">
        <v>106</v>
      </c>
      <c r="E239" s="261" t="s">
        <v>244</v>
      </c>
      <c r="F239" s="111">
        <f t="shared" si="148"/>
        <v>2492.901</v>
      </c>
      <c r="G239" s="112">
        <f t="shared" si="148"/>
        <v>0</v>
      </c>
      <c r="H239" s="113">
        <f t="shared" si="148"/>
        <v>0</v>
      </c>
      <c r="I239" s="113">
        <f t="shared" si="148"/>
        <v>1976.028</v>
      </c>
      <c r="J239" s="113">
        <f t="shared" si="148"/>
        <v>516.873</v>
      </c>
      <c r="K239" s="185">
        <f t="shared" si="148"/>
        <v>0</v>
      </c>
      <c r="L239" s="114">
        <f t="shared" si="140"/>
        <v>2492.901</v>
      </c>
      <c r="M239" s="103"/>
      <c r="N239" s="104"/>
      <c r="O239" s="104">
        <v>1976.028</v>
      </c>
      <c r="P239" s="104">
        <v>516.873</v>
      </c>
      <c r="Q239" s="106"/>
      <c r="R239" s="116">
        <f t="shared" si="141"/>
        <v>0</v>
      </c>
      <c r="S239" s="103"/>
      <c r="T239" s="104"/>
      <c r="U239" s="104">
        <v>0</v>
      </c>
      <c r="V239" s="105">
        <v>0</v>
      </c>
      <c r="W239" s="105"/>
      <c r="X239" s="111">
        <f t="shared" si="103"/>
        <v>0</v>
      </c>
      <c r="Y239" s="103"/>
      <c r="Z239" s="104"/>
      <c r="AA239" s="104"/>
      <c r="AB239" s="104"/>
      <c r="AC239" s="106"/>
      <c r="AD239" s="117">
        <f t="shared" si="146"/>
        <v>0</v>
      </c>
      <c r="AE239" s="103"/>
      <c r="AF239" s="104"/>
      <c r="AG239" s="104"/>
      <c r="AH239" s="104"/>
      <c r="AI239" s="105"/>
      <c r="AJ239" s="114">
        <f t="shared" si="147"/>
        <v>0</v>
      </c>
      <c r="AK239" s="103"/>
      <c r="AL239" s="104"/>
      <c r="AM239" s="104"/>
      <c r="AN239" s="104"/>
      <c r="AO239" s="106"/>
      <c r="AP239" s="117">
        <f t="shared" si="144"/>
        <v>0</v>
      </c>
      <c r="AQ239" s="103"/>
      <c r="AR239" s="104"/>
      <c r="AS239" s="104"/>
      <c r="AT239" s="104"/>
      <c r="AU239" s="105"/>
      <c r="AV239" s="115">
        <f t="shared" si="145"/>
        <v>0</v>
      </c>
      <c r="AW239" s="103"/>
      <c r="AX239" s="104"/>
      <c r="AY239" s="104"/>
      <c r="AZ239" s="104"/>
      <c r="BA239" s="106"/>
      <c r="BB239" s="211"/>
      <c r="BC239" s="119"/>
    </row>
    <row r="240" spans="1:54" s="244" customFormat="1" ht="37.5" customHeight="1" hidden="1" outlineLevel="1">
      <c r="A240" s="240">
        <v>20</v>
      </c>
      <c r="B240" s="241" t="s">
        <v>46</v>
      </c>
      <c r="C240" s="242">
        <v>20</v>
      </c>
      <c r="D240" s="241" t="s">
        <v>170</v>
      </c>
      <c r="E240" s="261" t="s">
        <v>244</v>
      </c>
      <c r="F240" s="111">
        <f t="shared" si="148"/>
        <v>4882.564</v>
      </c>
      <c r="G240" s="112">
        <f t="shared" si="148"/>
        <v>0</v>
      </c>
      <c r="H240" s="113">
        <f t="shared" si="148"/>
        <v>0</v>
      </c>
      <c r="I240" s="113">
        <f t="shared" si="148"/>
        <v>3656.639</v>
      </c>
      <c r="J240" s="113">
        <f t="shared" si="148"/>
        <v>1225.9250000000002</v>
      </c>
      <c r="K240" s="185">
        <f t="shared" si="148"/>
        <v>0</v>
      </c>
      <c r="L240" s="121">
        <f t="shared" si="140"/>
        <v>3650</v>
      </c>
      <c r="M240" s="122"/>
      <c r="N240" s="123"/>
      <c r="O240" s="123">
        <v>2890.069</v>
      </c>
      <c r="P240" s="123">
        <v>759.931</v>
      </c>
      <c r="Q240" s="124"/>
      <c r="R240" s="187">
        <f t="shared" si="141"/>
        <v>1232.564</v>
      </c>
      <c r="S240" s="122"/>
      <c r="T240" s="123"/>
      <c r="U240" s="123">
        <v>766.57</v>
      </c>
      <c r="V240" s="123">
        <v>465.994</v>
      </c>
      <c r="W240" s="125"/>
      <c r="X240" s="121">
        <f t="shared" si="103"/>
        <v>0</v>
      </c>
      <c r="Y240" s="120"/>
      <c r="Z240" s="123"/>
      <c r="AA240" s="123"/>
      <c r="AB240" s="123"/>
      <c r="AC240" s="124"/>
      <c r="AD240" s="187">
        <f t="shared" si="146"/>
        <v>0</v>
      </c>
      <c r="AE240" s="120"/>
      <c r="AF240" s="123"/>
      <c r="AG240" s="123"/>
      <c r="AH240" s="123"/>
      <c r="AI240" s="125"/>
      <c r="AJ240" s="121">
        <f t="shared" si="147"/>
        <v>0</v>
      </c>
      <c r="AK240" s="122"/>
      <c r="AL240" s="123"/>
      <c r="AM240" s="123"/>
      <c r="AN240" s="123"/>
      <c r="AO240" s="124"/>
      <c r="AP240" s="187">
        <f t="shared" si="144"/>
        <v>0</v>
      </c>
      <c r="AQ240" s="122"/>
      <c r="AR240" s="123"/>
      <c r="AS240" s="123"/>
      <c r="AT240" s="123"/>
      <c r="AU240" s="125"/>
      <c r="AV240" s="121">
        <f t="shared" si="145"/>
        <v>0</v>
      </c>
      <c r="AW240" s="122"/>
      <c r="AX240" s="123"/>
      <c r="AY240" s="123"/>
      <c r="AZ240" s="123"/>
      <c r="BA240" s="124"/>
      <c r="BB240" s="243"/>
    </row>
    <row r="241" spans="1:54" s="244" customFormat="1" ht="25.5" customHeight="1" hidden="1" outlineLevel="1">
      <c r="A241" s="240">
        <v>21</v>
      </c>
      <c r="B241" s="241" t="s">
        <v>47</v>
      </c>
      <c r="C241" s="242">
        <v>21</v>
      </c>
      <c r="D241" s="241" t="s">
        <v>171</v>
      </c>
      <c r="E241" s="261" t="s">
        <v>244</v>
      </c>
      <c r="F241" s="111">
        <f t="shared" si="148"/>
        <v>1831.6699999999998</v>
      </c>
      <c r="G241" s="112">
        <f t="shared" si="148"/>
        <v>0.393</v>
      </c>
      <c r="H241" s="113">
        <f t="shared" si="148"/>
        <v>0</v>
      </c>
      <c r="I241" s="113">
        <f t="shared" si="148"/>
        <v>1416.586</v>
      </c>
      <c r="J241" s="113">
        <f t="shared" si="148"/>
        <v>414.691</v>
      </c>
      <c r="K241" s="185">
        <f t="shared" si="148"/>
        <v>0</v>
      </c>
      <c r="L241" s="121">
        <f t="shared" si="140"/>
        <v>1699.5349999999999</v>
      </c>
      <c r="M241" s="122"/>
      <c r="N241" s="123"/>
      <c r="O241" s="123">
        <v>1392.234</v>
      </c>
      <c r="P241" s="123">
        <v>307.301</v>
      </c>
      <c r="Q241" s="124"/>
      <c r="R241" s="187">
        <f t="shared" si="141"/>
        <v>132.135</v>
      </c>
      <c r="S241" s="122">
        <v>0.393</v>
      </c>
      <c r="T241" s="123"/>
      <c r="U241" s="123">
        <v>24.352</v>
      </c>
      <c r="V241" s="123">
        <v>107.39</v>
      </c>
      <c r="W241" s="125"/>
      <c r="X241" s="121">
        <f t="shared" si="103"/>
        <v>0</v>
      </c>
      <c r="Y241" s="120"/>
      <c r="Z241" s="123"/>
      <c r="AA241" s="123"/>
      <c r="AB241" s="123"/>
      <c r="AC241" s="124"/>
      <c r="AD241" s="187">
        <f t="shared" si="146"/>
        <v>0</v>
      </c>
      <c r="AE241" s="120"/>
      <c r="AF241" s="123"/>
      <c r="AG241" s="123"/>
      <c r="AH241" s="123"/>
      <c r="AI241" s="125"/>
      <c r="AJ241" s="121">
        <f t="shared" si="147"/>
        <v>0</v>
      </c>
      <c r="AK241" s="122"/>
      <c r="AL241" s="123"/>
      <c r="AM241" s="123"/>
      <c r="AN241" s="123"/>
      <c r="AO241" s="124"/>
      <c r="AP241" s="187">
        <f t="shared" si="144"/>
        <v>0</v>
      </c>
      <c r="AQ241" s="122"/>
      <c r="AR241" s="123"/>
      <c r="AS241" s="123"/>
      <c r="AT241" s="123"/>
      <c r="AU241" s="125"/>
      <c r="AV241" s="121">
        <f t="shared" si="145"/>
        <v>0</v>
      </c>
      <c r="AW241" s="122"/>
      <c r="AX241" s="123"/>
      <c r="AY241" s="123"/>
      <c r="AZ241" s="123"/>
      <c r="BA241" s="124"/>
      <c r="BB241" s="243"/>
    </row>
    <row r="242" spans="1:54" s="244" customFormat="1" ht="25.5" customHeight="1" hidden="1" outlineLevel="1">
      <c r="A242" s="240">
        <v>22</v>
      </c>
      <c r="B242" s="241" t="s">
        <v>48</v>
      </c>
      <c r="C242" s="242">
        <v>22</v>
      </c>
      <c r="D242" s="241" t="s">
        <v>159</v>
      </c>
      <c r="E242" s="261" t="s">
        <v>244</v>
      </c>
      <c r="F242" s="111">
        <f t="shared" si="148"/>
        <v>1573.453</v>
      </c>
      <c r="G242" s="112">
        <f t="shared" si="148"/>
        <v>0</v>
      </c>
      <c r="H242" s="113">
        <f t="shared" si="148"/>
        <v>0</v>
      </c>
      <c r="I242" s="113">
        <f t="shared" si="148"/>
        <v>1215.7759999999998</v>
      </c>
      <c r="J242" s="113">
        <f t="shared" si="148"/>
        <v>357.677</v>
      </c>
      <c r="K242" s="185">
        <f t="shared" si="148"/>
        <v>0</v>
      </c>
      <c r="L242" s="121">
        <f t="shared" si="140"/>
        <v>1213.809</v>
      </c>
      <c r="M242" s="122"/>
      <c r="N242" s="123"/>
      <c r="O242" s="123">
        <v>1025.772</v>
      </c>
      <c r="P242" s="123">
        <v>188.037</v>
      </c>
      <c r="Q242" s="124"/>
      <c r="R242" s="187">
        <f t="shared" si="141"/>
        <v>359.644</v>
      </c>
      <c r="S242" s="122"/>
      <c r="T242" s="123"/>
      <c r="U242" s="123">
        <v>190.004</v>
      </c>
      <c r="V242" s="123">
        <v>169.64</v>
      </c>
      <c r="W242" s="125"/>
      <c r="X242" s="121">
        <f t="shared" si="103"/>
        <v>0</v>
      </c>
      <c r="Y242" s="120"/>
      <c r="Z242" s="123"/>
      <c r="AA242" s="123"/>
      <c r="AB242" s="123"/>
      <c r="AC242" s="124"/>
      <c r="AD242" s="187">
        <f t="shared" si="146"/>
        <v>0</v>
      </c>
      <c r="AE242" s="120"/>
      <c r="AF242" s="123"/>
      <c r="AG242" s="123"/>
      <c r="AH242" s="123"/>
      <c r="AI242" s="125"/>
      <c r="AJ242" s="121">
        <f t="shared" si="147"/>
        <v>0</v>
      </c>
      <c r="AK242" s="122"/>
      <c r="AL242" s="123"/>
      <c r="AM242" s="123"/>
      <c r="AN242" s="123"/>
      <c r="AO242" s="124"/>
      <c r="AP242" s="187">
        <f t="shared" si="144"/>
        <v>0</v>
      </c>
      <c r="AQ242" s="122"/>
      <c r="AR242" s="123"/>
      <c r="AS242" s="123"/>
      <c r="AT242" s="123"/>
      <c r="AU242" s="125"/>
      <c r="AV242" s="121">
        <f t="shared" si="145"/>
        <v>0</v>
      </c>
      <c r="AW242" s="122"/>
      <c r="AX242" s="123"/>
      <c r="AY242" s="123"/>
      <c r="AZ242" s="123"/>
      <c r="BA242" s="124"/>
      <c r="BB242" s="243"/>
    </row>
    <row r="243" spans="1:54" s="244" customFormat="1" ht="25.5" customHeight="1" hidden="1" outlineLevel="1">
      <c r="A243" s="240">
        <v>23</v>
      </c>
      <c r="B243" s="241" t="s">
        <v>49</v>
      </c>
      <c r="C243" s="242">
        <v>23</v>
      </c>
      <c r="D243" s="241" t="s">
        <v>49</v>
      </c>
      <c r="E243" s="261" t="s">
        <v>244</v>
      </c>
      <c r="F243" s="111">
        <f t="shared" si="148"/>
        <v>3803.813</v>
      </c>
      <c r="G243" s="112">
        <f t="shared" si="148"/>
        <v>0</v>
      </c>
      <c r="H243" s="113">
        <f t="shared" si="148"/>
        <v>0</v>
      </c>
      <c r="I243" s="113">
        <f t="shared" si="148"/>
        <v>2645.5660000000003</v>
      </c>
      <c r="J243" s="113">
        <f t="shared" si="148"/>
        <v>1158.2469999999998</v>
      </c>
      <c r="K243" s="185">
        <f t="shared" si="148"/>
        <v>0</v>
      </c>
      <c r="L243" s="121">
        <f t="shared" si="140"/>
        <v>2232.031</v>
      </c>
      <c r="M243" s="122"/>
      <c r="N243" s="123"/>
      <c r="O243" s="123">
        <v>1655.121</v>
      </c>
      <c r="P243" s="123">
        <v>576.91</v>
      </c>
      <c r="Q243" s="124"/>
      <c r="R243" s="187">
        <f t="shared" si="141"/>
        <v>1571.7820000000002</v>
      </c>
      <c r="S243" s="122"/>
      <c r="T243" s="123"/>
      <c r="U243" s="123">
        <v>990.445</v>
      </c>
      <c r="V243" s="123">
        <v>581.337</v>
      </c>
      <c r="W243" s="125"/>
      <c r="X243" s="121">
        <f t="shared" si="103"/>
        <v>0</v>
      </c>
      <c r="Y243" s="120"/>
      <c r="Z243" s="123"/>
      <c r="AA243" s="123"/>
      <c r="AB243" s="123"/>
      <c r="AC243" s="124"/>
      <c r="AD243" s="187">
        <f t="shared" si="146"/>
        <v>0</v>
      </c>
      <c r="AE243" s="120"/>
      <c r="AF243" s="123"/>
      <c r="AG243" s="123"/>
      <c r="AH243" s="123"/>
      <c r="AI243" s="125"/>
      <c r="AJ243" s="121">
        <f t="shared" si="147"/>
        <v>0</v>
      </c>
      <c r="AK243" s="122"/>
      <c r="AL243" s="123"/>
      <c r="AM243" s="123"/>
      <c r="AN243" s="123"/>
      <c r="AO243" s="124"/>
      <c r="AP243" s="187">
        <f t="shared" si="144"/>
        <v>0</v>
      </c>
      <c r="AQ243" s="122"/>
      <c r="AR243" s="123"/>
      <c r="AS243" s="123"/>
      <c r="AT243" s="123"/>
      <c r="AU243" s="125"/>
      <c r="AV243" s="121">
        <f t="shared" si="145"/>
        <v>0</v>
      </c>
      <c r="AW243" s="122"/>
      <c r="AX243" s="123"/>
      <c r="AY243" s="123"/>
      <c r="AZ243" s="123"/>
      <c r="BA243" s="124"/>
      <c r="BB243" s="243"/>
    </row>
    <row r="244" spans="1:54" s="244" customFormat="1" ht="25.5" customHeight="1" hidden="1" outlineLevel="1" thickBot="1">
      <c r="A244" s="240"/>
      <c r="B244" s="241" t="s">
        <v>371</v>
      </c>
      <c r="C244" s="308">
        <v>24</v>
      </c>
      <c r="D244" s="309" t="s">
        <v>371</v>
      </c>
      <c r="E244" s="310" t="s">
        <v>244</v>
      </c>
      <c r="F244" s="311">
        <f t="shared" si="148"/>
        <v>698.4100000000001</v>
      </c>
      <c r="G244" s="312">
        <f t="shared" si="148"/>
        <v>0</v>
      </c>
      <c r="H244" s="313">
        <f t="shared" si="148"/>
        <v>0</v>
      </c>
      <c r="I244" s="313">
        <f t="shared" si="148"/>
        <v>295.559</v>
      </c>
      <c r="J244" s="313">
        <f t="shared" si="148"/>
        <v>402.851</v>
      </c>
      <c r="K244" s="314">
        <f t="shared" si="148"/>
        <v>0</v>
      </c>
      <c r="L244" s="315">
        <f t="shared" si="140"/>
        <v>0</v>
      </c>
      <c r="M244" s="316"/>
      <c r="N244" s="317"/>
      <c r="O244" s="317">
        <v>0</v>
      </c>
      <c r="P244" s="317">
        <v>0</v>
      </c>
      <c r="Q244" s="318"/>
      <c r="R244" s="319">
        <f t="shared" si="141"/>
        <v>698.4100000000001</v>
      </c>
      <c r="S244" s="316"/>
      <c r="T244" s="317"/>
      <c r="U244" s="317">
        <v>295.559</v>
      </c>
      <c r="V244" s="317">
        <v>402.851</v>
      </c>
      <c r="W244" s="320"/>
      <c r="X244" s="315">
        <f t="shared" si="103"/>
        <v>0</v>
      </c>
      <c r="Y244" s="321"/>
      <c r="Z244" s="317"/>
      <c r="AA244" s="317"/>
      <c r="AB244" s="317"/>
      <c r="AC244" s="318"/>
      <c r="AD244" s="319">
        <f t="shared" si="146"/>
        <v>0</v>
      </c>
      <c r="AE244" s="321"/>
      <c r="AF244" s="317"/>
      <c r="AG244" s="317"/>
      <c r="AH244" s="317"/>
      <c r="AI244" s="320"/>
      <c r="AJ244" s="315">
        <f t="shared" si="147"/>
        <v>0</v>
      </c>
      <c r="AK244" s="316"/>
      <c r="AL244" s="317"/>
      <c r="AM244" s="317"/>
      <c r="AN244" s="317"/>
      <c r="AO244" s="318"/>
      <c r="AP244" s="319">
        <f t="shared" si="144"/>
        <v>0</v>
      </c>
      <c r="AQ244" s="316"/>
      <c r="AR244" s="317"/>
      <c r="AS244" s="317"/>
      <c r="AT244" s="317"/>
      <c r="AU244" s="320"/>
      <c r="AV244" s="315">
        <f t="shared" si="145"/>
        <v>0</v>
      </c>
      <c r="AW244" s="316"/>
      <c r="AX244" s="317"/>
      <c r="AY244" s="317"/>
      <c r="AZ244" s="317"/>
      <c r="BA244" s="318"/>
      <c r="BB244" s="322"/>
    </row>
    <row r="245" spans="1:55" s="135" customFormat="1" ht="30.75" hidden="1" outlineLevel="1" thickBot="1">
      <c r="A245" s="133"/>
      <c r="B245" s="133"/>
      <c r="C245" s="323">
        <v>2</v>
      </c>
      <c r="D245" s="324" t="s">
        <v>178</v>
      </c>
      <c r="E245" s="325" t="s">
        <v>244</v>
      </c>
      <c r="F245" s="326">
        <f>SUM(G245:K245)</f>
        <v>456831.25599999994</v>
      </c>
      <c r="G245" s="327">
        <f>SUM(M245,S245,Y245,AE245,AK245,AQ245,AW245)</f>
        <v>163.2</v>
      </c>
      <c r="H245" s="327">
        <f>SUM(N245,T245,Z245,AF245,AL245,AR245,AX245)</f>
        <v>0</v>
      </c>
      <c r="I245" s="327">
        <f>SUM(O245,U245,AA245,AG245,AM245,AS245,AY245)</f>
        <v>334394.73199999996</v>
      </c>
      <c r="J245" s="327">
        <f>SUM(P245,V245,AB245,AH245,AN245,AT245,AZ245)</f>
        <v>121844.263</v>
      </c>
      <c r="K245" s="328">
        <f>SUM(Q245,W245,AC245,AI245,AO245,AU245,BA245)</f>
        <v>429.061</v>
      </c>
      <c r="L245" s="326">
        <f t="shared" si="140"/>
        <v>1437.1729999999998</v>
      </c>
      <c r="M245" s="327">
        <f>SUM(M246:M280)</f>
        <v>0</v>
      </c>
      <c r="N245" s="327">
        <f>SUM(N246:N280)</f>
        <v>0</v>
      </c>
      <c r="O245" s="329">
        <f>SUM(O246:O280)</f>
        <v>0</v>
      </c>
      <c r="P245" s="329">
        <f>SUM(P246:P280)</f>
        <v>1437.1729999999998</v>
      </c>
      <c r="Q245" s="330">
        <f>SUM(Q246:Q280)</f>
        <v>0</v>
      </c>
      <c r="R245" s="331">
        <f t="shared" si="141"/>
        <v>2902.9289999999996</v>
      </c>
      <c r="S245" s="332">
        <f>SUM(S246:S280)</f>
        <v>0</v>
      </c>
      <c r="T245" s="327">
        <f>SUM(T246:T280)</f>
        <v>0</v>
      </c>
      <c r="U245" s="329">
        <f>SUM(U246:U280)</f>
        <v>0</v>
      </c>
      <c r="V245" s="329">
        <f>SUM(V246:V280)</f>
        <v>2637.0679999999998</v>
      </c>
      <c r="W245" s="333">
        <f>SUM(W246:W280)</f>
        <v>265.861</v>
      </c>
      <c r="X245" s="326">
        <f t="shared" si="103"/>
        <v>2482.336</v>
      </c>
      <c r="Y245" s="327">
        <f>SUM(Y246:Y280)</f>
        <v>163.2</v>
      </c>
      <c r="Z245" s="327">
        <f>SUM(Z246:Z280)</f>
        <v>0</v>
      </c>
      <c r="AA245" s="332">
        <f>SUM(AA246:AA280)</f>
        <v>0</v>
      </c>
      <c r="AB245" s="332">
        <f>SUM(AB246:AB280)</f>
        <v>2155.936</v>
      </c>
      <c r="AC245" s="330">
        <f>SUM(AC246:AC280)</f>
        <v>163.2</v>
      </c>
      <c r="AD245" s="331">
        <f t="shared" si="146"/>
        <v>34182.497</v>
      </c>
      <c r="AE245" s="327">
        <f>SUM(AE246:AE280)</f>
        <v>0</v>
      </c>
      <c r="AF245" s="327">
        <f>SUM(AF246:AF280)</f>
        <v>0</v>
      </c>
      <c r="AG245" s="332">
        <f>SUM(AG246:AG280)</f>
        <v>20160.413</v>
      </c>
      <c r="AH245" s="332">
        <f>SUM(AH246:AH280)</f>
        <v>14022.084</v>
      </c>
      <c r="AI245" s="328">
        <f>SUM(AI246:AI280)</f>
        <v>0</v>
      </c>
      <c r="AJ245" s="326">
        <f t="shared" si="147"/>
        <v>146527.23700000002</v>
      </c>
      <c r="AK245" s="327">
        <f>SUM(AK246:AK280)</f>
        <v>0</v>
      </c>
      <c r="AL245" s="327">
        <f>SUM(AL246:AL280)</f>
        <v>0</v>
      </c>
      <c r="AM245" s="332">
        <f>SUM(AM246:AM280)</f>
        <v>106216.194</v>
      </c>
      <c r="AN245" s="332">
        <f>SUM(AN246:AN280)</f>
        <v>40311.043000000005</v>
      </c>
      <c r="AO245" s="334">
        <f>SUM(AO246:AO280)</f>
        <v>0</v>
      </c>
      <c r="AP245" s="331">
        <f t="shared" si="144"/>
        <v>109750.16999999998</v>
      </c>
      <c r="AQ245" s="327">
        <f>SUM(AQ246:AQ280)</f>
        <v>0</v>
      </c>
      <c r="AR245" s="327">
        <f>SUM(AR246:AR280)</f>
        <v>0</v>
      </c>
      <c r="AS245" s="332">
        <f>SUM(AS246:AS280)</f>
        <v>80299.46699999999</v>
      </c>
      <c r="AT245" s="332">
        <f>SUM(AT246:AT280)</f>
        <v>29450.703</v>
      </c>
      <c r="AU245" s="328">
        <f>SUM(AU246:AU280)</f>
        <v>0</v>
      </c>
      <c r="AV245" s="326">
        <f t="shared" si="145"/>
        <v>159548.914</v>
      </c>
      <c r="AW245" s="327">
        <f>SUM(AW246:AW280)</f>
        <v>0</v>
      </c>
      <c r="AX245" s="332">
        <f>SUM(AX246:AX280)</f>
        <v>0</v>
      </c>
      <c r="AY245" s="332">
        <f>SUM(AY246:AY280)</f>
        <v>127718.658</v>
      </c>
      <c r="AZ245" s="332">
        <f>SUM(AZ246:AZ280)</f>
        <v>31830.255999999994</v>
      </c>
      <c r="BA245" s="335">
        <f>SUM(BA246:BA280)</f>
        <v>0</v>
      </c>
      <c r="BB245" s="336"/>
      <c r="BC245" s="134"/>
    </row>
    <row r="246" spans="1:54" s="244" customFormat="1" ht="25.5" customHeight="1" hidden="1" outlineLevel="1">
      <c r="A246" s="240">
        <v>24</v>
      </c>
      <c r="B246" s="241" t="s">
        <v>371</v>
      </c>
      <c r="C246" s="242">
        <v>1</v>
      </c>
      <c r="D246" s="241" t="s">
        <v>371</v>
      </c>
      <c r="E246" s="261" t="s">
        <v>244</v>
      </c>
      <c r="F246" s="111">
        <f aca="true" t="shared" si="149" ref="F246:K262">L246+R246+X246+AD246+AJ246+AP246+AV246</f>
        <v>108650.12700000001</v>
      </c>
      <c r="G246" s="112">
        <f t="shared" si="149"/>
        <v>0</v>
      </c>
      <c r="H246" s="113">
        <f t="shared" si="149"/>
        <v>0</v>
      </c>
      <c r="I246" s="113">
        <f t="shared" si="149"/>
        <v>99954.25200000001</v>
      </c>
      <c r="J246" s="113">
        <f t="shared" si="149"/>
        <v>8695.875</v>
      </c>
      <c r="K246" s="185">
        <f t="shared" si="149"/>
        <v>0</v>
      </c>
      <c r="L246" s="121">
        <f t="shared" si="140"/>
        <v>0</v>
      </c>
      <c r="M246" s="122"/>
      <c r="N246" s="123"/>
      <c r="O246" s="123">
        <v>0</v>
      </c>
      <c r="P246" s="123">
        <v>0</v>
      </c>
      <c r="Q246" s="124"/>
      <c r="R246" s="187">
        <f t="shared" si="141"/>
        <v>0</v>
      </c>
      <c r="S246" s="122">
        <v>0</v>
      </c>
      <c r="T246" s="123"/>
      <c r="U246" s="123">
        <v>0</v>
      </c>
      <c r="V246" s="123">
        <v>0</v>
      </c>
      <c r="W246" s="125"/>
      <c r="X246" s="121">
        <f t="shared" si="103"/>
        <v>0</v>
      </c>
      <c r="Y246" s="120"/>
      <c r="Z246" s="123"/>
      <c r="AA246" s="123">
        <v>0</v>
      </c>
      <c r="AB246" s="123">
        <v>0</v>
      </c>
      <c r="AC246" s="124"/>
      <c r="AD246" s="187">
        <f t="shared" si="146"/>
        <v>0</v>
      </c>
      <c r="AE246" s="120"/>
      <c r="AF246" s="123"/>
      <c r="AG246" s="123">
        <v>0</v>
      </c>
      <c r="AH246" s="123">
        <v>0</v>
      </c>
      <c r="AI246" s="125"/>
      <c r="AJ246" s="121">
        <f t="shared" si="147"/>
        <v>17429.717</v>
      </c>
      <c r="AK246" s="122"/>
      <c r="AL246" s="123"/>
      <c r="AM246" s="123">
        <v>16155.112</v>
      </c>
      <c r="AN246" s="123">
        <v>1274.605</v>
      </c>
      <c r="AO246" s="124"/>
      <c r="AP246" s="187">
        <f aca="true" t="shared" si="150" ref="AP246:AP267">SUM(AQ246:AU246)</f>
        <v>13197.863000000001</v>
      </c>
      <c r="AQ246" s="122"/>
      <c r="AR246" s="123"/>
      <c r="AS246" s="123">
        <v>12346.53</v>
      </c>
      <c r="AT246" s="123">
        <v>851.333</v>
      </c>
      <c r="AU246" s="125"/>
      <c r="AV246" s="121">
        <f aca="true" t="shared" si="151" ref="AV246:AV269">SUM(AW246:BA246)</f>
        <v>78022.547</v>
      </c>
      <c r="AW246" s="122"/>
      <c r="AX246" s="123"/>
      <c r="AY246" s="123">
        <v>71452.61</v>
      </c>
      <c r="AZ246" s="123">
        <v>6569.937</v>
      </c>
      <c r="BA246" s="124"/>
      <c r="BB246" s="243"/>
    </row>
    <row r="247" spans="1:54" s="244" customFormat="1" ht="37.5" customHeight="1" hidden="1" outlineLevel="1">
      <c r="A247" s="240">
        <v>25</v>
      </c>
      <c r="B247" s="241" t="s">
        <v>50</v>
      </c>
      <c r="C247" s="242">
        <v>2</v>
      </c>
      <c r="D247" s="241" t="s">
        <v>94</v>
      </c>
      <c r="E247" s="261" t="s">
        <v>244</v>
      </c>
      <c r="F247" s="111">
        <f t="shared" si="149"/>
        <v>10238.128</v>
      </c>
      <c r="G247" s="112">
        <f t="shared" si="149"/>
        <v>0</v>
      </c>
      <c r="H247" s="113">
        <f t="shared" si="149"/>
        <v>0</v>
      </c>
      <c r="I247" s="113">
        <f t="shared" si="149"/>
        <v>7622.707</v>
      </c>
      <c r="J247" s="113">
        <f t="shared" si="149"/>
        <v>2564.56</v>
      </c>
      <c r="K247" s="185">
        <f t="shared" si="149"/>
        <v>50.861</v>
      </c>
      <c r="L247" s="121">
        <f t="shared" si="140"/>
        <v>0</v>
      </c>
      <c r="M247" s="122"/>
      <c r="N247" s="123"/>
      <c r="O247" s="123">
        <v>0</v>
      </c>
      <c r="P247" s="123">
        <v>0</v>
      </c>
      <c r="Q247" s="124"/>
      <c r="R247" s="187">
        <f t="shared" si="141"/>
        <v>54.516999999999996</v>
      </c>
      <c r="S247" s="122">
        <v>0</v>
      </c>
      <c r="T247" s="123"/>
      <c r="U247" s="123">
        <v>0</v>
      </c>
      <c r="V247" s="123">
        <v>3.656</v>
      </c>
      <c r="W247" s="125">
        <v>50.861</v>
      </c>
      <c r="X247" s="121">
        <f t="shared" si="103"/>
        <v>31.442</v>
      </c>
      <c r="Y247" s="120"/>
      <c r="Z247" s="123"/>
      <c r="AA247" s="123">
        <v>0</v>
      </c>
      <c r="AB247" s="123">
        <v>31.442</v>
      </c>
      <c r="AC247" s="124"/>
      <c r="AD247" s="187">
        <f t="shared" si="146"/>
        <v>0</v>
      </c>
      <c r="AE247" s="120"/>
      <c r="AF247" s="123"/>
      <c r="AG247" s="123">
        <v>0</v>
      </c>
      <c r="AH247" s="123">
        <v>0</v>
      </c>
      <c r="AI247" s="125"/>
      <c r="AJ247" s="121">
        <f t="shared" si="147"/>
        <v>0</v>
      </c>
      <c r="AK247" s="122"/>
      <c r="AL247" s="123"/>
      <c r="AM247" s="123">
        <v>0</v>
      </c>
      <c r="AN247" s="123">
        <v>0</v>
      </c>
      <c r="AO247" s="124"/>
      <c r="AP247" s="187">
        <f t="shared" si="150"/>
        <v>0</v>
      </c>
      <c r="AQ247" s="122"/>
      <c r="AR247" s="123"/>
      <c r="AS247" s="123"/>
      <c r="AT247" s="123"/>
      <c r="AU247" s="125"/>
      <c r="AV247" s="121">
        <f t="shared" si="151"/>
        <v>10152.169</v>
      </c>
      <c r="AW247" s="122"/>
      <c r="AX247" s="123"/>
      <c r="AY247" s="123">
        <v>7622.707</v>
      </c>
      <c r="AZ247" s="123">
        <v>2529.462</v>
      </c>
      <c r="BA247" s="124"/>
      <c r="BB247" s="243"/>
    </row>
    <row r="248" spans="1:54" s="244" customFormat="1" ht="37.5" customHeight="1" hidden="1" outlineLevel="1">
      <c r="A248" s="240">
        <v>26</v>
      </c>
      <c r="B248" s="241" t="s">
        <v>55</v>
      </c>
      <c r="C248" s="242">
        <v>3</v>
      </c>
      <c r="D248" s="241" t="s">
        <v>93</v>
      </c>
      <c r="E248" s="261" t="s">
        <v>244</v>
      </c>
      <c r="F248" s="111">
        <f t="shared" si="149"/>
        <v>0.261</v>
      </c>
      <c r="G248" s="112">
        <f t="shared" si="149"/>
        <v>0</v>
      </c>
      <c r="H248" s="113">
        <f t="shared" si="149"/>
        <v>0</v>
      </c>
      <c r="I248" s="113">
        <f t="shared" si="149"/>
        <v>0</v>
      </c>
      <c r="J248" s="113">
        <f t="shared" si="149"/>
        <v>0.261</v>
      </c>
      <c r="K248" s="185">
        <f t="shared" si="149"/>
        <v>0</v>
      </c>
      <c r="L248" s="121">
        <f t="shared" si="140"/>
        <v>0</v>
      </c>
      <c r="M248" s="122"/>
      <c r="N248" s="123"/>
      <c r="O248" s="123">
        <v>0</v>
      </c>
      <c r="P248" s="123">
        <v>0</v>
      </c>
      <c r="Q248" s="124"/>
      <c r="R248" s="187">
        <f t="shared" si="141"/>
        <v>0</v>
      </c>
      <c r="S248" s="122">
        <v>0</v>
      </c>
      <c r="T248" s="123"/>
      <c r="U248" s="123">
        <v>0</v>
      </c>
      <c r="V248" s="123">
        <v>0</v>
      </c>
      <c r="W248" s="125"/>
      <c r="X248" s="121">
        <f t="shared" si="103"/>
        <v>0.261</v>
      </c>
      <c r="Y248" s="120"/>
      <c r="Z248" s="123"/>
      <c r="AA248" s="123">
        <v>0</v>
      </c>
      <c r="AB248" s="123">
        <v>0.261</v>
      </c>
      <c r="AC248" s="124"/>
      <c r="AD248" s="187">
        <f t="shared" si="146"/>
        <v>0</v>
      </c>
      <c r="AE248" s="120"/>
      <c r="AF248" s="123"/>
      <c r="AG248" s="123">
        <v>0</v>
      </c>
      <c r="AH248" s="123">
        <v>0</v>
      </c>
      <c r="AI248" s="125"/>
      <c r="AJ248" s="121">
        <f t="shared" si="147"/>
        <v>0</v>
      </c>
      <c r="AK248" s="122"/>
      <c r="AL248" s="123"/>
      <c r="AM248" s="123"/>
      <c r="AN248" s="123"/>
      <c r="AO248" s="124"/>
      <c r="AP248" s="187">
        <f t="shared" si="150"/>
        <v>0</v>
      </c>
      <c r="AQ248" s="122"/>
      <c r="AR248" s="123"/>
      <c r="AS248" s="123"/>
      <c r="AT248" s="123"/>
      <c r="AU248" s="125"/>
      <c r="AV248" s="121">
        <f t="shared" si="151"/>
        <v>0</v>
      </c>
      <c r="AW248" s="122"/>
      <c r="AX248" s="123"/>
      <c r="AY248" s="123"/>
      <c r="AZ248" s="123"/>
      <c r="BA248" s="124"/>
      <c r="BB248" s="243"/>
    </row>
    <row r="249" spans="1:54" s="244" customFormat="1" ht="37.5" customHeight="1" hidden="1" outlineLevel="1">
      <c r="A249" s="240">
        <v>27</v>
      </c>
      <c r="B249" s="241" t="s">
        <v>56</v>
      </c>
      <c r="C249" s="242">
        <v>4</v>
      </c>
      <c r="D249" s="241" t="s">
        <v>76</v>
      </c>
      <c r="E249" s="261" t="s">
        <v>244</v>
      </c>
      <c r="F249" s="111">
        <f t="shared" si="149"/>
        <v>19003.102</v>
      </c>
      <c r="G249" s="112">
        <f t="shared" si="149"/>
        <v>0</v>
      </c>
      <c r="H249" s="113">
        <f t="shared" si="149"/>
        <v>0</v>
      </c>
      <c r="I249" s="113">
        <f t="shared" si="149"/>
        <v>14252.326000000001</v>
      </c>
      <c r="J249" s="113">
        <f t="shared" si="149"/>
        <v>4750.776</v>
      </c>
      <c r="K249" s="185">
        <f t="shared" si="149"/>
        <v>0</v>
      </c>
      <c r="L249" s="121">
        <f t="shared" si="140"/>
        <v>0</v>
      </c>
      <c r="M249" s="122"/>
      <c r="N249" s="123"/>
      <c r="O249" s="123"/>
      <c r="P249" s="123"/>
      <c r="Q249" s="124"/>
      <c r="R249" s="187">
        <f t="shared" si="141"/>
        <v>0</v>
      </c>
      <c r="S249" s="122"/>
      <c r="T249" s="123"/>
      <c r="U249" s="123"/>
      <c r="V249" s="123"/>
      <c r="W249" s="125"/>
      <c r="X249" s="121">
        <f t="shared" si="103"/>
        <v>0</v>
      </c>
      <c r="Y249" s="120"/>
      <c r="Z249" s="123"/>
      <c r="AA249" s="123">
        <v>0</v>
      </c>
      <c r="AB249" s="123">
        <v>0</v>
      </c>
      <c r="AC249" s="124"/>
      <c r="AD249" s="187">
        <f t="shared" si="146"/>
        <v>0</v>
      </c>
      <c r="AE249" s="120"/>
      <c r="AF249" s="123"/>
      <c r="AG249" s="123">
        <v>0</v>
      </c>
      <c r="AH249" s="123">
        <v>0</v>
      </c>
      <c r="AI249" s="125"/>
      <c r="AJ249" s="121">
        <f t="shared" si="147"/>
        <v>8000</v>
      </c>
      <c r="AK249" s="122"/>
      <c r="AL249" s="123"/>
      <c r="AM249" s="123">
        <v>6000</v>
      </c>
      <c r="AN249" s="123">
        <v>2000</v>
      </c>
      <c r="AO249" s="124"/>
      <c r="AP249" s="187">
        <f t="shared" si="150"/>
        <v>5000</v>
      </c>
      <c r="AQ249" s="122"/>
      <c r="AR249" s="123"/>
      <c r="AS249" s="123">
        <v>3750</v>
      </c>
      <c r="AT249" s="123">
        <v>1250</v>
      </c>
      <c r="AU249" s="125"/>
      <c r="AV249" s="121">
        <f t="shared" si="151"/>
        <v>6003.102</v>
      </c>
      <c r="AW249" s="122"/>
      <c r="AX249" s="123"/>
      <c r="AY249" s="123">
        <v>4502.326</v>
      </c>
      <c r="AZ249" s="123">
        <v>1500.776</v>
      </c>
      <c r="BA249" s="124"/>
      <c r="BB249" s="243"/>
    </row>
    <row r="250" spans="1:54" s="244" customFormat="1" ht="25.5" customHeight="1" hidden="1" outlineLevel="1">
      <c r="A250" s="240">
        <v>28</v>
      </c>
      <c r="B250" s="241" t="s">
        <v>57</v>
      </c>
      <c r="C250" s="242">
        <v>5</v>
      </c>
      <c r="D250" s="241" t="s">
        <v>95</v>
      </c>
      <c r="E250" s="261" t="s">
        <v>244</v>
      </c>
      <c r="F250" s="111">
        <f t="shared" si="149"/>
        <v>3220.243</v>
      </c>
      <c r="G250" s="112">
        <f t="shared" si="149"/>
        <v>0</v>
      </c>
      <c r="H250" s="113">
        <f t="shared" si="149"/>
        <v>0</v>
      </c>
      <c r="I250" s="113">
        <f t="shared" si="149"/>
        <v>1849.802</v>
      </c>
      <c r="J250" s="113">
        <f t="shared" si="149"/>
        <v>1370.441</v>
      </c>
      <c r="K250" s="185">
        <f t="shared" si="149"/>
        <v>0</v>
      </c>
      <c r="L250" s="121">
        <f t="shared" si="140"/>
        <v>155.343</v>
      </c>
      <c r="M250" s="122"/>
      <c r="N250" s="123"/>
      <c r="O250" s="123">
        <v>0</v>
      </c>
      <c r="P250" s="123">
        <v>155.343</v>
      </c>
      <c r="Q250" s="124"/>
      <c r="R250" s="187">
        <f t="shared" si="141"/>
        <v>0</v>
      </c>
      <c r="S250" s="122">
        <v>0</v>
      </c>
      <c r="T250" s="123"/>
      <c r="U250" s="123">
        <v>0</v>
      </c>
      <c r="V250" s="123">
        <v>0</v>
      </c>
      <c r="W250" s="125"/>
      <c r="X250" s="121">
        <f t="shared" si="103"/>
        <v>11.838</v>
      </c>
      <c r="Y250" s="120"/>
      <c r="Z250" s="123"/>
      <c r="AA250" s="123">
        <v>0</v>
      </c>
      <c r="AB250" s="123">
        <v>11.838</v>
      </c>
      <c r="AC250" s="124"/>
      <c r="AD250" s="187">
        <f t="shared" si="146"/>
        <v>3009.0119999999997</v>
      </c>
      <c r="AE250" s="120"/>
      <c r="AF250" s="123"/>
      <c r="AG250" s="123">
        <v>1849.802</v>
      </c>
      <c r="AH250" s="123">
        <v>1159.21</v>
      </c>
      <c r="AI250" s="125"/>
      <c r="AJ250" s="121">
        <f t="shared" si="147"/>
        <v>0</v>
      </c>
      <c r="AK250" s="122"/>
      <c r="AL250" s="123"/>
      <c r="AM250" s="123"/>
      <c r="AN250" s="123"/>
      <c r="AO250" s="124"/>
      <c r="AP250" s="187">
        <f t="shared" si="150"/>
        <v>0</v>
      </c>
      <c r="AQ250" s="122"/>
      <c r="AR250" s="123"/>
      <c r="AS250" s="123"/>
      <c r="AT250" s="123"/>
      <c r="AU250" s="125"/>
      <c r="AV250" s="121">
        <f t="shared" si="151"/>
        <v>44.05</v>
      </c>
      <c r="AW250" s="122"/>
      <c r="AX250" s="123"/>
      <c r="AY250" s="123">
        <v>0</v>
      </c>
      <c r="AZ250" s="123">
        <v>44.05</v>
      </c>
      <c r="BA250" s="124"/>
      <c r="BB250" s="243"/>
    </row>
    <row r="251" spans="1:54" s="244" customFormat="1" ht="25.5" customHeight="1" hidden="1" outlineLevel="1">
      <c r="A251" s="240">
        <v>29</v>
      </c>
      <c r="B251" s="241" t="s">
        <v>58</v>
      </c>
      <c r="C251" s="242">
        <v>6</v>
      </c>
      <c r="D251" s="241" t="s">
        <v>96</v>
      </c>
      <c r="E251" s="261" t="s">
        <v>244</v>
      </c>
      <c r="F251" s="111">
        <f t="shared" si="149"/>
        <v>2992.324</v>
      </c>
      <c r="G251" s="112">
        <f t="shared" si="149"/>
        <v>0</v>
      </c>
      <c r="H251" s="113">
        <f t="shared" si="149"/>
        <v>0</v>
      </c>
      <c r="I251" s="113">
        <f t="shared" si="149"/>
        <v>1721.478</v>
      </c>
      <c r="J251" s="113">
        <f t="shared" si="149"/>
        <v>1270.846</v>
      </c>
      <c r="K251" s="185">
        <f t="shared" si="149"/>
        <v>0</v>
      </c>
      <c r="L251" s="121">
        <f t="shared" si="140"/>
        <v>86.892</v>
      </c>
      <c r="M251" s="122"/>
      <c r="N251" s="123"/>
      <c r="O251" s="123"/>
      <c r="P251" s="123">
        <v>86.892</v>
      </c>
      <c r="Q251" s="124"/>
      <c r="R251" s="187">
        <f t="shared" si="141"/>
        <v>32.874</v>
      </c>
      <c r="S251" s="122"/>
      <c r="T251" s="123"/>
      <c r="U251" s="123">
        <v>0</v>
      </c>
      <c r="V251" s="123">
        <v>32.874</v>
      </c>
      <c r="W251" s="125"/>
      <c r="X251" s="121">
        <f t="shared" si="103"/>
        <v>22.351</v>
      </c>
      <c r="Y251" s="120"/>
      <c r="Z251" s="123"/>
      <c r="AA251" s="123">
        <v>0</v>
      </c>
      <c r="AB251" s="123">
        <v>22.351</v>
      </c>
      <c r="AC251" s="124"/>
      <c r="AD251" s="187">
        <f t="shared" si="146"/>
        <v>1433.4920000000002</v>
      </c>
      <c r="AE251" s="120"/>
      <c r="AF251" s="123"/>
      <c r="AG251" s="123">
        <v>881.239</v>
      </c>
      <c r="AH251" s="123">
        <v>552.253</v>
      </c>
      <c r="AI251" s="125"/>
      <c r="AJ251" s="121">
        <f t="shared" si="147"/>
        <v>1366.7800000000002</v>
      </c>
      <c r="AK251" s="122"/>
      <c r="AL251" s="123"/>
      <c r="AM251" s="123">
        <v>840.239</v>
      </c>
      <c r="AN251" s="123">
        <v>526.541</v>
      </c>
      <c r="AO251" s="124"/>
      <c r="AP251" s="187"/>
      <c r="AQ251" s="122"/>
      <c r="AR251" s="123"/>
      <c r="AS251" s="123"/>
      <c r="AT251" s="123"/>
      <c r="AU251" s="125"/>
      <c r="AV251" s="121">
        <f>SUM(AY251:AZ251)</f>
        <v>49.935</v>
      </c>
      <c r="AW251" s="122"/>
      <c r="AX251" s="123"/>
      <c r="AY251" s="123">
        <v>0</v>
      </c>
      <c r="AZ251" s="123">
        <v>49.935</v>
      </c>
      <c r="BA251" s="124"/>
      <c r="BB251" s="243"/>
    </row>
    <row r="252" spans="1:54" s="244" customFormat="1" ht="25.5" customHeight="1" hidden="1" outlineLevel="1">
      <c r="A252" s="240">
        <v>30</v>
      </c>
      <c r="B252" s="241" t="s">
        <v>59</v>
      </c>
      <c r="C252" s="242">
        <v>7</v>
      </c>
      <c r="D252" s="241" t="s">
        <v>58</v>
      </c>
      <c r="E252" s="261" t="s">
        <v>244</v>
      </c>
      <c r="F252" s="111">
        <f t="shared" si="149"/>
        <v>9479.434</v>
      </c>
      <c r="G252" s="112">
        <f t="shared" si="149"/>
        <v>0</v>
      </c>
      <c r="H252" s="113">
        <f t="shared" si="149"/>
        <v>0</v>
      </c>
      <c r="I252" s="113">
        <f t="shared" si="149"/>
        <v>5633.74</v>
      </c>
      <c r="J252" s="113">
        <f t="shared" si="149"/>
        <v>3845.694</v>
      </c>
      <c r="K252" s="185">
        <f t="shared" si="149"/>
        <v>0</v>
      </c>
      <c r="L252" s="121">
        <f t="shared" si="140"/>
        <v>231.8</v>
      </c>
      <c r="M252" s="122"/>
      <c r="N252" s="123"/>
      <c r="O252" s="123">
        <v>0</v>
      </c>
      <c r="P252" s="123">
        <v>231.8</v>
      </c>
      <c r="Q252" s="124"/>
      <c r="R252" s="187">
        <f t="shared" si="141"/>
        <v>0</v>
      </c>
      <c r="S252" s="122">
        <v>0</v>
      </c>
      <c r="T252" s="123"/>
      <c r="U252" s="123">
        <v>0</v>
      </c>
      <c r="V252" s="123">
        <v>0</v>
      </c>
      <c r="W252" s="125"/>
      <c r="X252" s="121">
        <f t="shared" si="103"/>
        <v>67.647</v>
      </c>
      <c r="Y252" s="120"/>
      <c r="Z252" s="123"/>
      <c r="AA252" s="123">
        <v>0</v>
      </c>
      <c r="AB252" s="123">
        <v>67.647</v>
      </c>
      <c r="AC252" s="124"/>
      <c r="AD252" s="187">
        <f t="shared" si="146"/>
        <v>3000</v>
      </c>
      <c r="AE252" s="120"/>
      <c r="AF252" s="123"/>
      <c r="AG252" s="123">
        <v>1844.262</v>
      </c>
      <c r="AH252" s="123">
        <v>1155.738</v>
      </c>
      <c r="AI252" s="125"/>
      <c r="AJ252" s="121">
        <f t="shared" si="147"/>
        <v>4000</v>
      </c>
      <c r="AK252" s="122"/>
      <c r="AL252" s="123"/>
      <c r="AM252" s="123">
        <v>2459.016</v>
      </c>
      <c r="AN252" s="123">
        <v>1540.984</v>
      </c>
      <c r="AO252" s="124"/>
      <c r="AP252" s="187">
        <f t="shared" si="150"/>
        <v>2157.687</v>
      </c>
      <c r="AQ252" s="122"/>
      <c r="AR252" s="123"/>
      <c r="AS252" s="123">
        <v>1330.462</v>
      </c>
      <c r="AT252" s="123">
        <v>827.225</v>
      </c>
      <c r="AU252" s="125"/>
      <c r="AV252" s="121">
        <f t="shared" si="151"/>
        <v>22.3</v>
      </c>
      <c r="AW252" s="122"/>
      <c r="AX252" s="123"/>
      <c r="AY252" s="123">
        <v>0</v>
      </c>
      <c r="AZ252" s="123">
        <v>22.3</v>
      </c>
      <c r="BA252" s="124"/>
      <c r="BB252" s="243"/>
    </row>
    <row r="253" spans="1:54" s="244" customFormat="1" ht="25.5" customHeight="1" hidden="1" outlineLevel="1">
      <c r="A253" s="240">
        <v>31</v>
      </c>
      <c r="B253" s="241" t="s">
        <v>60</v>
      </c>
      <c r="C253" s="242">
        <v>8</v>
      </c>
      <c r="D253" s="241" t="s">
        <v>59</v>
      </c>
      <c r="E253" s="261" t="s">
        <v>244</v>
      </c>
      <c r="F253" s="111">
        <f t="shared" si="149"/>
        <v>3884.953</v>
      </c>
      <c r="G253" s="112">
        <f t="shared" si="149"/>
        <v>0</v>
      </c>
      <c r="H253" s="113">
        <f t="shared" si="149"/>
        <v>0</v>
      </c>
      <c r="I253" s="113">
        <f t="shared" si="149"/>
        <v>2226.583</v>
      </c>
      <c r="J253" s="113">
        <f t="shared" si="149"/>
        <v>1658.37</v>
      </c>
      <c r="K253" s="185">
        <f t="shared" si="149"/>
        <v>0</v>
      </c>
      <c r="L253" s="121">
        <f t="shared" si="140"/>
        <v>0</v>
      </c>
      <c r="M253" s="122"/>
      <c r="N253" s="123"/>
      <c r="O253" s="123"/>
      <c r="P253" s="123"/>
      <c r="Q253" s="124"/>
      <c r="R253" s="187">
        <f t="shared" si="141"/>
        <v>100.04</v>
      </c>
      <c r="S253" s="122"/>
      <c r="T253" s="123"/>
      <c r="U253" s="123">
        <v>0</v>
      </c>
      <c r="V253" s="123">
        <v>100.04</v>
      </c>
      <c r="W253" s="125"/>
      <c r="X253" s="121">
        <f t="shared" si="103"/>
        <v>150.06</v>
      </c>
      <c r="Y253" s="120"/>
      <c r="Z253" s="123"/>
      <c r="AA253" s="123">
        <v>0</v>
      </c>
      <c r="AB253" s="123">
        <v>150.06</v>
      </c>
      <c r="AC253" s="124"/>
      <c r="AD253" s="187">
        <f t="shared" si="146"/>
        <v>3620.853</v>
      </c>
      <c r="AE253" s="120"/>
      <c r="AF253" s="123"/>
      <c r="AG253" s="123">
        <v>2226.583</v>
      </c>
      <c r="AH253" s="123">
        <v>1394.27</v>
      </c>
      <c r="AI253" s="125"/>
      <c r="AJ253" s="121">
        <f t="shared" si="147"/>
        <v>0</v>
      </c>
      <c r="AK253" s="122"/>
      <c r="AL253" s="123"/>
      <c r="AM253" s="123"/>
      <c r="AN253" s="123"/>
      <c r="AO253" s="124"/>
      <c r="AP253" s="187">
        <f t="shared" si="150"/>
        <v>0</v>
      </c>
      <c r="AQ253" s="122"/>
      <c r="AR253" s="123"/>
      <c r="AS253" s="123"/>
      <c r="AT253" s="123"/>
      <c r="AU253" s="125"/>
      <c r="AV253" s="121">
        <f t="shared" si="151"/>
        <v>14</v>
      </c>
      <c r="AW253" s="122"/>
      <c r="AX253" s="123"/>
      <c r="AY253" s="123">
        <v>0</v>
      </c>
      <c r="AZ253" s="123">
        <v>14</v>
      </c>
      <c r="BA253" s="124"/>
      <c r="BB253" s="243"/>
    </row>
    <row r="254" spans="1:54" s="244" customFormat="1" ht="25.5" customHeight="1" hidden="1" outlineLevel="1">
      <c r="A254" s="240">
        <v>32</v>
      </c>
      <c r="B254" s="241" t="s">
        <v>61</v>
      </c>
      <c r="C254" s="242">
        <v>9</v>
      </c>
      <c r="D254" s="241" t="s">
        <v>97</v>
      </c>
      <c r="E254" s="261" t="s">
        <v>244</v>
      </c>
      <c r="F254" s="111">
        <f t="shared" si="149"/>
        <v>19800.177</v>
      </c>
      <c r="G254" s="112">
        <f t="shared" si="149"/>
        <v>0</v>
      </c>
      <c r="H254" s="113">
        <f t="shared" si="149"/>
        <v>0</v>
      </c>
      <c r="I254" s="113">
        <f t="shared" si="149"/>
        <v>11591.863</v>
      </c>
      <c r="J254" s="113">
        <f t="shared" si="149"/>
        <v>8208.314</v>
      </c>
      <c r="K254" s="185">
        <f t="shared" si="149"/>
        <v>0</v>
      </c>
      <c r="L254" s="121">
        <f t="shared" si="140"/>
        <v>124.074</v>
      </c>
      <c r="M254" s="122"/>
      <c r="N254" s="123"/>
      <c r="O254" s="123"/>
      <c r="P254" s="123">
        <v>124.074</v>
      </c>
      <c r="Q254" s="124"/>
      <c r="R254" s="187">
        <f t="shared" si="141"/>
        <v>283.528</v>
      </c>
      <c r="S254" s="122"/>
      <c r="T254" s="123"/>
      <c r="U254" s="123">
        <v>0</v>
      </c>
      <c r="V254" s="123">
        <v>283.528</v>
      </c>
      <c r="W254" s="125"/>
      <c r="X254" s="121">
        <f t="shared" si="103"/>
        <v>43.932</v>
      </c>
      <c r="Y254" s="120"/>
      <c r="Z254" s="123"/>
      <c r="AA254" s="123">
        <v>0</v>
      </c>
      <c r="AB254" s="123">
        <v>43.932</v>
      </c>
      <c r="AC254" s="124"/>
      <c r="AD254" s="187">
        <f t="shared" si="146"/>
        <v>3769.639</v>
      </c>
      <c r="AE254" s="120"/>
      <c r="AF254" s="123"/>
      <c r="AG254" s="123">
        <v>2317.401</v>
      </c>
      <c r="AH254" s="123">
        <v>1452.238</v>
      </c>
      <c r="AI254" s="125"/>
      <c r="AJ254" s="121">
        <f t="shared" si="147"/>
        <v>6103.051</v>
      </c>
      <c r="AK254" s="122"/>
      <c r="AL254" s="123"/>
      <c r="AM254" s="123">
        <v>3751.876</v>
      </c>
      <c r="AN254" s="123">
        <v>2351.175</v>
      </c>
      <c r="AO254" s="124"/>
      <c r="AP254" s="187">
        <f t="shared" si="150"/>
        <v>6469.639</v>
      </c>
      <c r="AQ254" s="122"/>
      <c r="AR254" s="123"/>
      <c r="AS254" s="123">
        <v>3977.237</v>
      </c>
      <c r="AT254" s="123">
        <v>2492.402</v>
      </c>
      <c r="AU254" s="125"/>
      <c r="AV254" s="121">
        <f t="shared" si="151"/>
        <v>3006.314</v>
      </c>
      <c r="AW254" s="122"/>
      <c r="AX254" s="123"/>
      <c r="AY254" s="123">
        <v>1545.349</v>
      </c>
      <c r="AZ254" s="123">
        <v>1460.965</v>
      </c>
      <c r="BA254" s="124"/>
      <c r="BB254" s="243"/>
    </row>
    <row r="255" spans="1:54" s="244" customFormat="1" ht="25.5" customHeight="1" hidden="1" outlineLevel="1">
      <c r="A255" s="240">
        <v>33</v>
      </c>
      <c r="B255" s="241" t="s">
        <v>62</v>
      </c>
      <c r="C255" s="242">
        <v>10</v>
      </c>
      <c r="D255" s="241" t="s">
        <v>61</v>
      </c>
      <c r="E255" s="261" t="s">
        <v>244</v>
      </c>
      <c r="F255" s="111">
        <f t="shared" si="149"/>
        <v>12157.998</v>
      </c>
      <c r="G255" s="112">
        <f t="shared" si="149"/>
        <v>0</v>
      </c>
      <c r="H255" s="113">
        <f t="shared" si="149"/>
        <v>0</v>
      </c>
      <c r="I255" s="113">
        <f t="shared" si="149"/>
        <v>7244.668000000001</v>
      </c>
      <c r="J255" s="113">
        <f t="shared" si="149"/>
        <v>4913.33</v>
      </c>
      <c r="K255" s="185">
        <f t="shared" si="149"/>
        <v>0</v>
      </c>
      <c r="L255" s="121">
        <f t="shared" si="140"/>
        <v>128.1</v>
      </c>
      <c r="M255" s="122"/>
      <c r="N255" s="123"/>
      <c r="O255" s="123"/>
      <c r="P255" s="123">
        <v>128.1</v>
      </c>
      <c r="Q255" s="124"/>
      <c r="R255" s="187">
        <f t="shared" si="141"/>
        <v>213.5</v>
      </c>
      <c r="S255" s="122"/>
      <c r="T255" s="123"/>
      <c r="U255" s="123">
        <v>0</v>
      </c>
      <c r="V255" s="123">
        <v>213.5</v>
      </c>
      <c r="W255" s="125"/>
      <c r="X255" s="121">
        <f t="shared" si="103"/>
        <v>0</v>
      </c>
      <c r="Y255" s="120"/>
      <c r="Z255" s="123"/>
      <c r="AA255" s="123">
        <v>0</v>
      </c>
      <c r="AB255" s="123">
        <v>0</v>
      </c>
      <c r="AC255" s="124"/>
      <c r="AD255" s="187">
        <f t="shared" si="146"/>
        <v>3800</v>
      </c>
      <c r="AE255" s="120"/>
      <c r="AF255" s="123"/>
      <c r="AG255" s="123">
        <v>2336.065</v>
      </c>
      <c r="AH255" s="123">
        <v>1463.935</v>
      </c>
      <c r="AI255" s="125"/>
      <c r="AJ255" s="121">
        <f t="shared" si="147"/>
        <v>5300</v>
      </c>
      <c r="AK255" s="122"/>
      <c r="AL255" s="123"/>
      <c r="AM255" s="123">
        <v>3258.197</v>
      </c>
      <c r="AN255" s="123">
        <v>2041.803</v>
      </c>
      <c r="AO255" s="124"/>
      <c r="AP255" s="187">
        <f>SUM(AS255:AT255)</f>
        <v>2680.398</v>
      </c>
      <c r="AQ255" s="122"/>
      <c r="AR255" s="123"/>
      <c r="AS255" s="123">
        <v>1650.406</v>
      </c>
      <c r="AT255" s="123">
        <v>1029.992</v>
      </c>
      <c r="AU255" s="125"/>
      <c r="AV255" s="121">
        <f t="shared" si="151"/>
        <v>36</v>
      </c>
      <c r="AW255" s="122"/>
      <c r="AX255" s="123"/>
      <c r="AY255" s="123">
        <v>0</v>
      </c>
      <c r="AZ255" s="123">
        <v>36</v>
      </c>
      <c r="BA255" s="124"/>
      <c r="BB255" s="243"/>
    </row>
    <row r="256" spans="1:54" s="244" customFormat="1" ht="37.5" customHeight="1" hidden="1" outlineLevel="1">
      <c r="A256" s="240">
        <v>34</v>
      </c>
      <c r="B256" s="241" t="s">
        <v>63</v>
      </c>
      <c r="C256" s="242">
        <v>11</v>
      </c>
      <c r="D256" s="241" t="s">
        <v>98</v>
      </c>
      <c r="E256" s="261" t="s">
        <v>244</v>
      </c>
      <c r="F256" s="111">
        <f t="shared" si="149"/>
        <v>15000</v>
      </c>
      <c r="G256" s="112">
        <f t="shared" si="149"/>
        <v>0</v>
      </c>
      <c r="H256" s="113">
        <f t="shared" si="149"/>
        <v>0</v>
      </c>
      <c r="I256" s="113">
        <f t="shared" si="149"/>
        <v>10875.765</v>
      </c>
      <c r="J256" s="113">
        <f t="shared" si="149"/>
        <v>4124.235000000001</v>
      </c>
      <c r="K256" s="185">
        <f t="shared" si="149"/>
        <v>0</v>
      </c>
      <c r="L256" s="121">
        <f t="shared" si="140"/>
        <v>0</v>
      </c>
      <c r="M256" s="122"/>
      <c r="N256" s="123"/>
      <c r="O256" s="123"/>
      <c r="P256" s="123"/>
      <c r="Q256" s="124"/>
      <c r="R256" s="187">
        <f t="shared" si="141"/>
        <v>100</v>
      </c>
      <c r="S256" s="122"/>
      <c r="T256" s="123"/>
      <c r="U256" s="123">
        <v>0</v>
      </c>
      <c r="V256" s="123">
        <v>100</v>
      </c>
      <c r="W256" s="125"/>
      <c r="X256" s="121">
        <f t="shared" si="103"/>
        <v>233.668</v>
      </c>
      <c r="Y256" s="120"/>
      <c r="Z256" s="123"/>
      <c r="AA256" s="123">
        <v>0</v>
      </c>
      <c r="AB256" s="123">
        <v>233.668</v>
      </c>
      <c r="AC256" s="124"/>
      <c r="AD256" s="187">
        <f t="shared" si="146"/>
        <v>165.312</v>
      </c>
      <c r="AE256" s="120"/>
      <c r="AF256" s="123"/>
      <c r="AG256" s="123">
        <v>0</v>
      </c>
      <c r="AH256" s="123">
        <v>165.312</v>
      </c>
      <c r="AI256" s="125"/>
      <c r="AJ256" s="121">
        <f t="shared" si="147"/>
        <v>10000</v>
      </c>
      <c r="AK256" s="122"/>
      <c r="AL256" s="123"/>
      <c r="AM256" s="123">
        <v>7500</v>
      </c>
      <c r="AN256" s="123">
        <v>2500</v>
      </c>
      <c r="AO256" s="124"/>
      <c r="AP256" s="187">
        <f>SUM(AS256:AT256)</f>
        <v>4356.1449999999995</v>
      </c>
      <c r="AQ256" s="122"/>
      <c r="AR256" s="123"/>
      <c r="AS256" s="123">
        <v>3375.765</v>
      </c>
      <c r="AT256" s="123">
        <v>980.38</v>
      </c>
      <c r="AU256" s="125"/>
      <c r="AV256" s="121">
        <f t="shared" si="151"/>
        <v>144.875</v>
      </c>
      <c r="AW256" s="122"/>
      <c r="AX256" s="123"/>
      <c r="AY256" s="123"/>
      <c r="AZ256" s="123">
        <v>144.875</v>
      </c>
      <c r="BA256" s="124"/>
      <c r="BB256" s="243"/>
    </row>
    <row r="257" spans="1:54" s="244" customFormat="1" ht="37.5" customHeight="1" hidden="1" outlineLevel="1">
      <c r="A257" s="240">
        <v>35</v>
      </c>
      <c r="B257" s="241" t="s">
        <v>64</v>
      </c>
      <c r="C257" s="242">
        <v>12</v>
      </c>
      <c r="D257" s="241" t="s">
        <v>63</v>
      </c>
      <c r="E257" s="261" t="s">
        <v>244</v>
      </c>
      <c r="F257" s="111">
        <f t="shared" si="149"/>
        <v>1890.2930000000001</v>
      </c>
      <c r="G257" s="112">
        <f t="shared" si="149"/>
        <v>0</v>
      </c>
      <c r="H257" s="113">
        <f t="shared" si="149"/>
        <v>0</v>
      </c>
      <c r="I257" s="113">
        <f t="shared" si="149"/>
        <v>1119.478</v>
      </c>
      <c r="J257" s="113">
        <f t="shared" si="149"/>
        <v>770.8149999999999</v>
      </c>
      <c r="K257" s="185">
        <f t="shared" si="149"/>
        <v>0</v>
      </c>
      <c r="L257" s="121">
        <f t="shared" si="140"/>
        <v>54.29</v>
      </c>
      <c r="M257" s="122"/>
      <c r="N257" s="123"/>
      <c r="O257" s="123">
        <v>0</v>
      </c>
      <c r="P257" s="123">
        <v>54.29</v>
      </c>
      <c r="Q257" s="124"/>
      <c r="R257" s="187">
        <f t="shared" si="141"/>
        <v>0</v>
      </c>
      <c r="S257" s="122">
        <v>0</v>
      </c>
      <c r="T257" s="123"/>
      <c r="U257" s="123">
        <v>0</v>
      </c>
      <c r="V257" s="123">
        <v>0</v>
      </c>
      <c r="W257" s="125"/>
      <c r="X257" s="121">
        <f t="shared" si="103"/>
        <v>5</v>
      </c>
      <c r="Y257" s="120"/>
      <c r="Z257" s="123"/>
      <c r="AA257" s="123">
        <v>0</v>
      </c>
      <c r="AB257" s="123">
        <v>5</v>
      </c>
      <c r="AC257" s="124"/>
      <c r="AD257" s="187">
        <f t="shared" si="146"/>
        <v>993.9000000000001</v>
      </c>
      <c r="AE257" s="120"/>
      <c r="AF257" s="123"/>
      <c r="AG257" s="123">
        <v>611.004</v>
      </c>
      <c r="AH257" s="123">
        <v>382.896</v>
      </c>
      <c r="AI257" s="125"/>
      <c r="AJ257" s="121">
        <f t="shared" si="147"/>
        <v>827.117</v>
      </c>
      <c r="AK257" s="122"/>
      <c r="AL257" s="123"/>
      <c r="AM257" s="123">
        <v>508.474</v>
      </c>
      <c r="AN257" s="123">
        <v>318.643</v>
      </c>
      <c r="AO257" s="124"/>
      <c r="AP257" s="187">
        <f t="shared" si="150"/>
        <v>0</v>
      </c>
      <c r="AQ257" s="122"/>
      <c r="AR257" s="123"/>
      <c r="AS257" s="123"/>
      <c r="AT257" s="123"/>
      <c r="AU257" s="125"/>
      <c r="AV257" s="121">
        <f t="shared" si="151"/>
        <v>9.986</v>
      </c>
      <c r="AW257" s="122"/>
      <c r="AX257" s="123"/>
      <c r="AY257" s="123">
        <v>0</v>
      </c>
      <c r="AZ257" s="123">
        <v>9.986</v>
      </c>
      <c r="BA257" s="124"/>
      <c r="BB257" s="243"/>
    </row>
    <row r="258" spans="1:54" s="244" customFormat="1" ht="37.5" customHeight="1" hidden="1" outlineLevel="1">
      <c r="A258" s="240">
        <v>36</v>
      </c>
      <c r="B258" s="241" t="s">
        <v>68</v>
      </c>
      <c r="C258" s="242">
        <v>13</v>
      </c>
      <c r="D258" s="241" t="s">
        <v>99</v>
      </c>
      <c r="E258" s="261" t="s">
        <v>244</v>
      </c>
      <c r="F258" s="111">
        <f t="shared" si="149"/>
        <v>6350</v>
      </c>
      <c r="G258" s="112">
        <f t="shared" si="149"/>
        <v>0</v>
      </c>
      <c r="H258" s="113">
        <f t="shared" si="149"/>
        <v>0</v>
      </c>
      <c r="I258" s="113">
        <f t="shared" si="149"/>
        <v>4642.582</v>
      </c>
      <c r="J258" s="113">
        <f t="shared" si="149"/>
        <v>1707.4180000000001</v>
      </c>
      <c r="K258" s="185">
        <f t="shared" si="149"/>
        <v>0</v>
      </c>
      <c r="L258" s="121">
        <f t="shared" si="140"/>
        <v>151.89</v>
      </c>
      <c r="M258" s="122"/>
      <c r="N258" s="123"/>
      <c r="O258" s="123">
        <v>0</v>
      </c>
      <c r="P258" s="123">
        <v>151.89</v>
      </c>
      <c r="Q258" s="124"/>
      <c r="R258" s="187">
        <f t="shared" si="141"/>
        <v>0</v>
      </c>
      <c r="S258" s="122">
        <v>0</v>
      </c>
      <c r="T258" s="123"/>
      <c r="U258" s="123">
        <v>0</v>
      </c>
      <c r="V258" s="123">
        <v>0</v>
      </c>
      <c r="W258" s="125"/>
      <c r="X258" s="121">
        <f t="shared" si="103"/>
        <v>8</v>
      </c>
      <c r="Y258" s="120"/>
      <c r="Z258" s="123"/>
      <c r="AA258" s="123">
        <v>0</v>
      </c>
      <c r="AB258" s="123">
        <v>8</v>
      </c>
      <c r="AC258" s="124"/>
      <c r="AD258" s="187">
        <f t="shared" si="146"/>
        <v>0</v>
      </c>
      <c r="AE258" s="120"/>
      <c r="AF258" s="123"/>
      <c r="AG258" s="123">
        <v>0</v>
      </c>
      <c r="AH258" s="123">
        <v>0</v>
      </c>
      <c r="AI258" s="125"/>
      <c r="AJ258" s="121">
        <f t="shared" si="147"/>
        <v>1189.1100000000001</v>
      </c>
      <c r="AK258" s="122"/>
      <c r="AL258" s="123"/>
      <c r="AM258" s="123">
        <v>891.832</v>
      </c>
      <c r="AN258" s="123">
        <v>297.278</v>
      </c>
      <c r="AO258" s="124"/>
      <c r="AP258" s="187">
        <f t="shared" si="150"/>
        <v>0</v>
      </c>
      <c r="AQ258" s="122"/>
      <c r="AR258" s="123"/>
      <c r="AS258" s="123"/>
      <c r="AT258" s="123"/>
      <c r="AU258" s="125"/>
      <c r="AV258" s="121">
        <f t="shared" si="151"/>
        <v>5001</v>
      </c>
      <c r="AW258" s="122"/>
      <c r="AX258" s="123"/>
      <c r="AY258" s="123">
        <v>3750.75</v>
      </c>
      <c r="AZ258" s="123">
        <v>1250.25</v>
      </c>
      <c r="BA258" s="124"/>
      <c r="BB258" s="243"/>
    </row>
    <row r="259" spans="1:54" s="244" customFormat="1" ht="25.5" customHeight="1" hidden="1" outlineLevel="1">
      <c r="A259" s="240">
        <v>37</v>
      </c>
      <c r="B259" s="241" t="s">
        <v>69</v>
      </c>
      <c r="C259" s="242">
        <v>14</v>
      </c>
      <c r="D259" s="241" t="s">
        <v>68</v>
      </c>
      <c r="E259" s="261" t="s">
        <v>244</v>
      </c>
      <c r="F259" s="111">
        <f t="shared" si="149"/>
        <v>5106.567</v>
      </c>
      <c r="G259" s="112">
        <f t="shared" si="149"/>
        <v>0</v>
      </c>
      <c r="H259" s="113">
        <f t="shared" si="149"/>
        <v>0</v>
      </c>
      <c r="I259" s="113">
        <f t="shared" si="149"/>
        <v>3081.92</v>
      </c>
      <c r="J259" s="113">
        <f t="shared" si="149"/>
        <v>2024.647</v>
      </c>
      <c r="K259" s="185">
        <f t="shared" si="149"/>
        <v>0</v>
      </c>
      <c r="L259" s="121">
        <f t="shared" si="140"/>
        <v>104.31</v>
      </c>
      <c r="M259" s="122"/>
      <c r="N259" s="123"/>
      <c r="O259" s="123">
        <v>0</v>
      </c>
      <c r="P259" s="123">
        <v>104.31</v>
      </c>
      <c r="Q259" s="124"/>
      <c r="R259" s="187">
        <f t="shared" si="141"/>
        <v>0</v>
      </c>
      <c r="S259" s="122">
        <v>0</v>
      </c>
      <c r="T259" s="123"/>
      <c r="U259" s="123">
        <v>0</v>
      </c>
      <c r="V259" s="123">
        <v>0</v>
      </c>
      <c r="W259" s="125"/>
      <c r="X259" s="121">
        <f t="shared" si="103"/>
        <v>3</v>
      </c>
      <c r="Y259" s="120"/>
      <c r="Z259" s="123"/>
      <c r="AA259" s="123">
        <v>0</v>
      </c>
      <c r="AB259" s="123">
        <v>3</v>
      </c>
      <c r="AC259" s="124"/>
      <c r="AD259" s="187">
        <f t="shared" si="146"/>
        <v>1000</v>
      </c>
      <c r="AE259" s="120"/>
      <c r="AF259" s="123"/>
      <c r="AG259" s="123">
        <v>621.516</v>
      </c>
      <c r="AH259" s="123">
        <v>378.484</v>
      </c>
      <c r="AI259" s="125"/>
      <c r="AJ259" s="121">
        <f>SUM(AK259:AO259)</f>
        <v>2500</v>
      </c>
      <c r="AK259" s="122"/>
      <c r="AL259" s="123"/>
      <c r="AM259" s="123">
        <v>1550.41</v>
      </c>
      <c r="AN259" s="123">
        <v>949.59</v>
      </c>
      <c r="AO259" s="124"/>
      <c r="AP259" s="187">
        <f t="shared" si="150"/>
        <v>1469.257</v>
      </c>
      <c r="AQ259" s="122"/>
      <c r="AR259" s="123"/>
      <c r="AS259" s="123">
        <v>909.994</v>
      </c>
      <c r="AT259" s="123">
        <v>559.263</v>
      </c>
      <c r="AU259" s="125"/>
      <c r="AV259" s="121">
        <f t="shared" si="151"/>
        <v>30</v>
      </c>
      <c r="AW259" s="122"/>
      <c r="AX259" s="123"/>
      <c r="AY259" s="123">
        <v>0</v>
      </c>
      <c r="AZ259" s="123">
        <v>30</v>
      </c>
      <c r="BA259" s="124"/>
      <c r="BB259" s="243"/>
    </row>
    <row r="260" spans="1:54" s="244" customFormat="1" ht="37.5" customHeight="1" hidden="1" outlineLevel="1">
      <c r="A260" s="240">
        <v>38</v>
      </c>
      <c r="B260" s="241" t="s">
        <v>117</v>
      </c>
      <c r="C260" s="242">
        <v>15</v>
      </c>
      <c r="D260" s="241" t="s">
        <v>100</v>
      </c>
      <c r="E260" s="261" t="s">
        <v>244</v>
      </c>
      <c r="F260" s="111">
        <f t="shared" si="149"/>
        <v>31720.542</v>
      </c>
      <c r="G260" s="112">
        <f t="shared" si="149"/>
        <v>0</v>
      </c>
      <c r="H260" s="113">
        <f t="shared" si="149"/>
        <v>0</v>
      </c>
      <c r="I260" s="113">
        <f t="shared" si="149"/>
        <v>19340.185</v>
      </c>
      <c r="J260" s="113">
        <f t="shared" si="149"/>
        <v>12380.357</v>
      </c>
      <c r="K260" s="185">
        <f t="shared" si="149"/>
        <v>0</v>
      </c>
      <c r="L260" s="121">
        <f t="shared" si="140"/>
        <v>80</v>
      </c>
      <c r="M260" s="122"/>
      <c r="N260" s="123"/>
      <c r="O260" s="123"/>
      <c r="P260" s="123">
        <v>80</v>
      </c>
      <c r="Q260" s="124"/>
      <c r="R260" s="187">
        <f t="shared" si="141"/>
        <v>268.432</v>
      </c>
      <c r="S260" s="122"/>
      <c r="T260" s="123"/>
      <c r="U260" s="123">
        <v>0</v>
      </c>
      <c r="V260" s="123">
        <v>268.432</v>
      </c>
      <c r="W260" s="125"/>
      <c r="X260" s="121">
        <f t="shared" si="103"/>
        <v>0</v>
      </c>
      <c r="Y260" s="120"/>
      <c r="Z260" s="123"/>
      <c r="AA260" s="123">
        <v>0</v>
      </c>
      <c r="AB260" s="123">
        <v>0</v>
      </c>
      <c r="AC260" s="124"/>
      <c r="AD260" s="187">
        <f t="shared" si="146"/>
        <v>4000</v>
      </c>
      <c r="AE260" s="120"/>
      <c r="AF260" s="123"/>
      <c r="AG260" s="123">
        <v>2472.541</v>
      </c>
      <c r="AH260" s="123">
        <v>1527.459</v>
      </c>
      <c r="AI260" s="125"/>
      <c r="AJ260" s="121">
        <f t="shared" si="147"/>
        <v>12500</v>
      </c>
      <c r="AK260" s="122"/>
      <c r="AL260" s="123"/>
      <c r="AM260" s="123">
        <v>7765.573</v>
      </c>
      <c r="AN260" s="123">
        <v>4734.427</v>
      </c>
      <c r="AO260" s="124"/>
      <c r="AP260" s="187">
        <f t="shared" si="150"/>
        <v>12000</v>
      </c>
      <c r="AQ260" s="122"/>
      <c r="AR260" s="123"/>
      <c r="AS260" s="123">
        <v>7397.905</v>
      </c>
      <c r="AT260" s="123">
        <v>4602.095</v>
      </c>
      <c r="AU260" s="125"/>
      <c r="AV260" s="121">
        <f t="shared" si="151"/>
        <v>2872.1099999999997</v>
      </c>
      <c r="AW260" s="122"/>
      <c r="AX260" s="123"/>
      <c r="AY260" s="123">
        <v>1704.166</v>
      </c>
      <c r="AZ260" s="123">
        <v>1167.944</v>
      </c>
      <c r="BA260" s="124"/>
      <c r="BB260" s="243"/>
    </row>
    <row r="261" spans="1:54" s="244" customFormat="1" ht="25.5" customHeight="1" hidden="1" outlineLevel="1">
      <c r="A261" s="240">
        <v>39</v>
      </c>
      <c r="B261" s="241" t="s">
        <v>118</v>
      </c>
      <c r="C261" s="242">
        <v>16</v>
      </c>
      <c r="D261" s="241" t="s">
        <v>101</v>
      </c>
      <c r="E261" s="261" t="s">
        <v>244</v>
      </c>
      <c r="F261" s="111">
        <f t="shared" si="149"/>
        <v>5500</v>
      </c>
      <c r="G261" s="112">
        <f t="shared" si="149"/>
        <v>0</v>
      </c>
      <c r="H261" s="113">
        <f t="shared" si="149"/>
        <v>0</v>
      </c>
      <c r="I261" s="113">
        <f t="shared" si="149"/>
        <v>3903.57</v>
      </c>
      <c r="J261" s="113">
        <f t="shared" si="149"/>
        <v>1596.43</v>
      </c>
      <c r="K261" s="185">
        <f t="shared" si="149"/>
        <v>0</v>
      </c>
      <c r="L261" s="121">
        <f t="shared" si="140"/>
        <v>80</v>
      </c>
      <c r="M261" s="122"/>
      <c r="N261" s="123"/>
      <c r="O261" s="123"/>
      <c r="P261" s="123">
        <v>80</v>
      </c>
      <c r="Q261" s="124"/>
      <c r="R261" s="187">
        <f t="shared" si="141"/>
        <v>107.359</v>
      </c>
      <c r="S261" s="122"/>
      <c r="T261" s="123"/>
      <c r="U261" s="123">
        <v>0</v>
      </c>
      <c r="V261" s="123">
        <v>107.359</v>
      </c>
      <c r="W261" s="125"/>
      <c r="X261" s="121">
        <f t="shared" si="103"/>
        <v>107.881</v>
      </c>
      <c r="Y261" s="120"/>
      <c r="Z261" s="123"/>
      <c r="AA261" s="123">
        <v>0</v>
      </c>
      <c r="AB261" s="123">
        <v>107.881</v>
      </c>
      <c r="AC261" s="124"/>
      <c r="AD261" s="187">
        <f t="shared" si="146"/>
        <v>0</v>
      </c>
      <c r="AE261" s="120"/>
      <c r="AF261" s="123"/>
      <c r="AG261" s="123">
        <v>0</v>
      </c>
      <c r="AH261" s="123">
        <v>0</v>
      </c>
      <c r="AI261" s="125"/>
      <c r="AJ261" s="121">
        <f t="shared" si="147"/>
        <v>5204.76</v>
      </c>
      <c r="AK261" s="122"/>
      <c r="AL261" s="123"/>
      <c r="AM261" s="123">
        <v>3903.57</v>
      </c>
      <c r="AN261" s="123">
        <v>1301.19</v>
      </c>
      <c r="AO261" s="124"/>
      <c r="AP261" s="187"/>
      <c r="AQ261" s="122"/>
      <c r="AR261" s="123"/>
      <c r="AS261" s="123"/>
      <c r="AT261" s="123"/>
      <c r="AU261" s="125"/>
      <c r="AV261" s="121">
        <f t="shared" si="151"/>
        <v>0</v>
      </c>
      <c r="AW261" s="122"/>
      <c r="AX261" s="123"/>
      <c r="AY261" s="123"/>
      <c r="AZ261" s="123"/>
      <c r="BA261" s="124"/>
      <c r="BB261" s="243"/>
    </row>
    <row r="262" spans="1:54" s="244" customFormat="1" ht="25.5" customHeight="1" hidden="1" outlineLevel="1">
      <c r="A262" s="240">
        <v>40</v>
      </c>
      <c r="B262" s="241" t="s">
        <v>119</v>
      </c>
      <c r="C262" s="242">
        <v>17</v>
      </c>
      <c r="D262" s="241" t="s">
        <v>413</v>
      </c>
      <c r="E262" s="261" t="s">
        <v>244</v>
      </c>
      <c r="F262" s="111">
        <f t="shared" si="149"/>
        <v>13550</v>
      </c>
      <c r="G262" s="112">
        <f t="shared" si="149"/>
        <v>0</v>
      </c>
      <c r="H262" s="113">
        <f t="shared" si="149"/>
        <v>0</v>
      </c>
      <c r="I262" s="113">
        <f t="shared" si="149"/>
        <v>9810.225</v>
      </c>
      <c r="J262" s="113">
        <f t="shared" si="149"/>
        <v>3739.7749999999996</v>
      </c>
      <c r="K262" s="185">
        <f t="shared" si="149"/>
        <v>0</v>
      </c>
      <c r="L262" s="121">
        <f t="shared" si="140"/>
        <v>0</v>
      </c>
      <c r="M262" s="122"/>
      <c r="N262" s="123"/>
      <c r="O262" s="123"/>
      <c r="P262" s="123"/>
      <c r="Q262" s="124"/>
      <c r="R262" s="187">
        <f t="shared" si="141"/>
        <v>50</v>
      </c>
      <c r="S262" s="122"/>
      <c r="T262" s="123"/>
      <c r="U262" s="123">
        <v>0</v>
      </c>
      <c r="V262" s="123">
        <v>50</v>
      </c>
      <c r="W262" s="125"/>
      <c r="X262" s="121">
        <f t="shared" si="103"/>
        <v>47.6</v>
      </c>
      <c r="Y262" s="120"/>
      <c r="Z262" s="123"/>
      <c r="AA262" s="123">
        <v>0</v>
      </c>
      <c r="AB262" s="123">
        <v>47.6</v>
      </c>
      <c r="AC262" s="124"/>
      <c r="AD262" s="187">
        <f t="shared" si="146"/>
        <v>0</v>
      </c>
      <c r="AE262" s="120"/>
      <c r="AF262" s="123"/>
      <c r="AG262" s="123">
        <v>0</v>
      </c>
      <c r="AH262" s="123">
        <v>0</v>
      </c>
      <c r="AI262" s="125"/>
      <c r="AJ262" s="121">
        <f t="shared" si="147"/>
        <v>13080.3</v>
      </c>
      <c r="AK262" s="122"/>
      <c r="AL262" s="123"/>
      <c r="AM262" s="123">
        <v>9810.225</v>
      </c>
      <c r="AN262" s="123">
        <v>3270.075</v>
      </c>
      <c r="AO262" s="124"/>
      <c r="AP262" s="187"/>
      <c r="AQ262" s="122"/>
      <c r="AR262" s="123"/>
      <c r="AS262" s="123"/>
      <c r="AT262" s="123"/>
      <c r="AU262" s="125"/>
      <c r="AV262" s="121">
        <f t="shared" si="151"/>
        <v>372.1</v>
      </c>
      <c r="AW262" s="122"/>
      <c r="AX262" s="123"/>
      <c r="AY262" s="123"/>
      <c r="AZ262" s="123">
        <v>372.1</v>
      </c>
      <c r="BA262" s="124"/>
      <c r="BB262" s="243"/>
    </row>
    <row r="263" spans="1:54" s="244" customFormat="1" ht="25.5" customHeight="1" hidden="1" outlineLevel="1">
      <c r="A263" s="240">
        <v>41</v>
      </c>
      <c r="B263" s="241" t="s">
        <v>120</v>
      </c>
      <c r="C263" s="242">
        <v>18</v>
      </c>
      <c r="D263" s="241" t="s">
        <v>444</v>
      </c>
      <c r="E263" s="261" t="s">
        <v>244</v>
      </c>
      <c r="F263" s="111">
        <f aca="true" t="shared" si="152" ref="F263:F272">SUM(G263:K263)</f>
        <v>33428.663</v>
      </c>
      <c r="G263" s="112">
        <f aca="true" t="shared" si="153" ref="G263:K273">SUM(M263,S263,Y263,AE263,AK263,AQ263,AW263)</f>
        <v>0</v>
      </c>
      <c r="H263" s="113">
        <f t="shared" si="153"/>
        <v>0</v>
      </c>
      <c r="I263" s="113">
        <f t="shared" si="153"/>
        <v>18792.316</v>
      </c>
      <c r="J263" s="113">
        <f t="shared" si="153"/>
        <v>14636.347000000002</v>
      </c>
      <c r="K263" s="185">
        <f t="shared" si="153"/>
        <v>0</v>
      </c>
      <c r="L263" s="121">
        <f t="shared" si="140"/>
        <v>240.474</v>
      </c>
      <c r="M263" s="122"/>
      <c r="N263" s="123"/>
      <c r="O263" s="123">
        <v>0</v>
      </c>
      <c r="P263" s="123">
        <v>240.474</v>
      </c>
      <c r="Q263" s="124"/>
      <c r="R263" s="187">
        <f t="shared" si="141"/>
        <v>0</v>
      </c>
      <c r="S263" s="122">
        <v>0</v>
      </c>
      <c r="T263" s="123"/>
      <c r="U263" s="123">
        <v>0</v>
      </c>
      <c r="V263" s="123">
        <v>0</v>
      </c>
      <c r="W263" s="125"/>
      <c r="X263" s="121">
        <f t="shared" si="103"/>
        <v>52.171</v>
      </c>
      <c r="Y263" s="120"/>
      <c r="Z263" s="123"/>
      <c r="AA263" s="123">
        <v>0</v>
      </c>
      <c r="AB263" s="123">
        <v>52.171</v>
      </c>
      <c r="AC263" s="124"/>
      <c r="AD263" s="187">
        <f t="shared" si="146"/>
        <v>8151.005</v>
      </c>
      <c r="AE263" s="120"/>
      <c r="AF263" s="123"/>
      <c r="AG263" s="123">
        <v>5000</v>
      </c>
      <c r="AH263" s="123">
        <v>3151.005</v>
      </c>
      <c r="AI263" s="125"/>
      <c r="AJ263" s="121">
        <f t="shared" si="147"/>
        <v>13013.333999999999</v>
      </c>
      <c r="AK263" s="122"/>
      <c r="AL263" s="123"/>
      <c r="AM263" s="123">
        <v>8000</v>
      </c>
      <c r="AN263" s="123">
        <v>5013.334</v>
      </c>
      <c r="AO263" s="124"/>
      <c r="AP263" s="187">
        <f t="shared" si="150"/>
        <v>9422.165</v>
      </c>
      <c r="AQ263" s="122"/>
      <c r="AR263" s="123"/>
      <c r="AS263" s="123">
        <v>5792.316</v>
      </c>
      <c r="AT263" s="123">
        <v>3629.849</v>
      </c>
      <c r="AU263" s="125"/>
      <c r="AV263" s="121">
        <f t="shared" si="151"/>
        <v>2549.514</v>
      </c>
      <c r="AW263" s="122"/>
      <c r="AX263" s="123"/>
      <c r="AY263" s="123">
        <v>0</v>
      </c>
      <c r="AZ263" s="123">
        <v>2549.514</v>
      </c>
      <c r="BA263" s="124"/>
      <c r="BB263" s="243"/>
    </row>
    <row r="264" spans="1:54" s="244" customFormat="1" ht="25.5" customHeight="1" hidden="1" outlineLevel="1">
      <c r="A264" s="240">
        <v>42</v>
      </c>
      <c r="B264" s="241" t="s">
        <v>121</v>
      </c>
      <c r="C264" s="242">
        <v>19</v>
      </c>
      <c r="D264" s="241" t="s">
        <v>412</v>
      </c>
      <c r="E264" s="261" t="s">
        <v>244</v>
      </c>
      <c r="F264" s="111">
        <f t="shared" si="152"/>
        <v>3400</v>
      </c>
      <c r="G264" s="112">
        <f t="shared" si="153"/>
        <v>0</v>
      </c>
      <c r="H264" s="113">
        <f t="shared" si="153"/>
        <v>0</v>
      </c>
      <c r="I264" s="113">
        <f t="shared" si="153"/>
        <v>2396.1</v>
      </c>
      <c r="J264" s="113">
        <f t="shared" si="153"/>
        <v>1003.9000000000001</v>
      </c>
      <c r="K264" s="185">
        <f t="shared" si="153"/>
        <v>0</v>
      </c>
      <c r="L264" s="121">
        <f aca="true" t="shared" si="154" ref="L264:L280">SUM(M264:Q264)</f>
        <v>0</v>
      </c>
      <c r="M264" s="122"/>
      <c r="N264" s="123"/>
      <c r="O264" s="123"/>
      <c r="P264" s="123"/>
      <c r="Q264" s="124"/>
      <c r="R264" s="187">
        <f aca="true" t="shared" si="155" ref="R264:R269">SUM(S264:W264)</f>
        <v>79</v>
      </c>
      <c r="S264" s="122"/>
      <c r="T264" s="123"/>
      <c r="U264" s="123">
        <v>0</v>
      </c>
      <c r="V264" s="123">
        <v>79</v>
      </c>
      <c r="W264" s="125"/>
      <c r="X264" s="121">
        <f t="shared" si="103"/>
        <v>68.12</v>
      </c>
      <c r="Y264" s="120"/>
      <c r="Z264" s="123"/>
      <c r="AA264" s="123">
        <v>0</v>
      </c>
      <c r="AB264" s="123">
        <v>68.12</v>
      </c>
      <c r="AC264" s="124"/>
      <c r="AD264" s="187">
        <f t="shared" si="146"/>
        <v>68.08</v>
      </c>
      <c r="AE264" s="120"/>
      <c r="AF264" s="123"/>
      <c r="AG264" s="123">
        <v>0</v>
      </c>
      <c r="AH264" s="123">
        <v>68.08</v>
      </c>
      <c r="AI264" s="125"/>
      <c r="AJ264" s="121">
        <f t="shared" si="147"/>
        <v>3184.8</v>
      </c>
      <c r="AK264" s="122"/>
      <c r="AL264" s="123"/>
      <c r="AM264" s="123">
        <v>2396.1</v>
      </c>
      <c r="AN264" s="123">
        <v>788.7</v>
      </c>
      <c r="AO264" s="124"/>
      <c r="AP264" s="187">
        <f t="shared" si="150"/>
        <v>0</v>
      </c>
      <c r="AQ264" s="122"/>
      <c r="AR264" s="123"/>
      <c r="AS264" s="123"/>
      <c r="AT264" s="123"/>
      <c r="AU264" s="125"/>
      <c r="AV264" s="121">
        <f t="shared" si="151"/>
        <v>0</v>
      </c>
      <c r="AW264" s="122"/>
      <c r="AX264" s="123"/>
      <c r="AY264" s="123"/>
      <c r="AZ264" s="123">
        <v>0</v>
      </c>
      <c r="BA264" s="124"/>
      <c r="BB264" s="243"/>
    </row>
    <row r="265" spans="1:54" s="244" customFormat="1" ht="25.5" customHeight="1" hidden="1" outlineLevel="1">
      <c r="A265" s="240">
        <v>43</v>
      </c>
      <c r="B265" s="241" t="s">
        <v>122</v>
      </c>
      <c r="C265" s="242">
        <v>20</v>
      </c>
      <c r="D265" s="241" t="s">
        <v>414</v>
      </c>
      <c r="E265" s="261" t="s">
        <v>244</v>
      </c>
      <c r="F265" s="111">
        <f t="shared" si="152"/>
        <v>6000</v>
      </c>
      <c r="G265" s="112">
        <f t="shared" si="153"/>
        <v>0</v>
      </c>
      <c r="H265" s="113">
        <f t="shared" si="153"/>
        <v>0</v>
      </c>
      <c r="I265" s="113">
        <f t="shared" si="153"/>
        <v>4183.2</v>
      </c>
      <c r="J265" s="113">
        <f t="shared" si="153"/>
        <v>1816.8000000000002</v>
      </c>
      <c r="K265" s="185">
        <f t="shared" si="153"/>
        <v>0</v>
      </c>
      <c r="L265" s="121">
        <f t="shared" si="154"/>
        <v>0</v>
      </c>
      <c r="M265" s="122"/>
      <c r="N265" s="123"/>
      <c r="O265" s="123"/>
      <c r="P265" s="123"/>
      <c r="Q265" s="124"/>
      <c r="R265" s="187">
        <f t="shared" si="155"/>
        <v>157</v>
      </c>
      <c r="S265" s="122"/>
      <c r="T265" s="123"/>
      <c r="U265" s="123">
        <v>0</v>
      </c>
      <c r="V265" s="123">
        <v>157</v>
      </c>
      <c r="W265" s="125"/>
      <c r="X265" s="121">
        <f t="shared" si="103"/>
        <v>172.05</v>
      </c>
      <c r="Y265" s="120"/>
      <c r="Z265" s="123"/>
      <c r="AA265" s="123">
        <v>0</v>
      </c>
      <c r="AB265" s="123">
        <v>172.05</v>
      </c>
      <c r="AC265" s="124"/>
      <c r="AD265" s="187">
        <f>SUM(AE265:AI265)</f>
        <v>103.35</v>
      </c>
      <c r="AE265" s="120"/>
      <c r="AF265" s="123"/>
      <c r="AG265" s="123">
        <v>0</v>
      </c>
      <c r="AH265" s="123">
        <v>103.35</v>
      </c>
      <c r="AI265" s="125"/>
      <c r="AJ265" s="121">
        <f t="shared" si="147"/>
        <v>5567.6</v>
      </c>
      <c r="AK265" s="122"/>
      <c r="AL265" s="123"/>
      <c r="AM265" s="123">
        <v>4183.2</v>
      </c>
      <c r="AN265" s="123">
        <v>1384.4</v>
      </c>
      <c r="AO265" s="124"/>
      <c r="AP265" s="187">
        <f t="shared" si="150"/>
        <v>0</v>
      </c>
      <c r="AQ265" s="122"/>
      <c r="AR265" s="123"/>
      <c r="AS265" s="123"/>
      <c r="AT265" s="123"/>
      <c r="AU265" s="125"/>
      <c r="AV265" s="121">
        <f t="shared" si="151"/>
        <v>0</v>
      </c>
      <c r="AW265" s="122"/>
      <c r="AX265" s="123"/>
      <c r="AY265" s="123"/>
      <c r="AZ265" s="123">
        <v>0</v>
      </c>
      <c r="BA265" s="124"/>
      <c r="BB265" s="243"/>
    </row>
    <row r="266" spans="1:54" s="244" customFormat="1" ht="25.5" customHeight="1" hidden="1" outlineLevel="1">
      <c r="A266" s="240">
        <v>44</v>
      </c>
      <c r="B266" s="241" t="s">
        <v>123</v>
      </c>
      <c r="C266" s="242">
        <v>21</v>
      </c>
      <c r="D266" s="241" t="s">
        <v>415</v>
      </c>
      <c r="E266" s="261" t="s">
        <v>244</v>
      </c>
      <c r="F266" s="111">
        <f t="shared" si="152"/>
        <v>8000</v>
      </c>
      <c r="G266" s="112">
        <f t="shared" si="153"/>
        <v>0</v>
      </c>
      <c r="H266" s="113">
        <f t="shared" si="153"/>
        <v>0</v>
      </c>
      <c r="I266" s="113">
        <f t="shared" si="153"/>
        <v>5699.7</v>
      </c>
      <c r="J266" s="113">
        <f t="shared" si="153"/>
        <v>2300.3</v>
      </c>
      <c r="K266" s="185">
        <f t="shared" si="153"/>
        <v>0</v>
      </c>
      <c r="L266" s="121">
        <f t="shared" si="154"/>
        <v>0</v>
      </c>
      <c r="M266" s="122"/>
      <c r="N266" s="123"/>
      <c r="O266" s="123"/>
      <c r="P266" s="123"/>
      <c r="Q266" s="124"/>
      <c r="R266" s="187">
        <f t="shared" si="155"/>
        <v>157</v>
      </c>
      <c r="S266" s="122"/>
      <c r="T266" s="123"/>
      <c r="U266" s="123">
        <v>0</v>
      </c>
      <c r="V266" s="123">
        <v>157</v>
      </c>
      <c r="W266" s="125"/>
      <c r="X266" s="121">
        <f t="shared" si="103"/>
        <v>150.05</v>
      </c>
      <c r="Y266" s="120"/>
      <c r="Z266" s="123"/>
      <c r="AA266" s="123">
        <v>0</v>
      </c>
      <c r="AB266" s="123">
        <v>150.05</v>
      </c>
      <c r="AC266" s="124"/>
      <c r="AD266" s="187">
        <f t="shared" si="146"/>
        <v>103.35</v>
      </c>
      <c r="AE266" s="120"/>
      <c r="AF266" s="123"/>
      <c r="AG266" s="123">
        <v>0</v>
      </c>
      <c r="AH266" s="123">
        <v>103.35</v>
      </c>
      <c r="AI266" s="125"/>
      <c r="AJ266" s="121">
        <f t="shared" si="147"/>
        <v>7589.6</v>
      </c>
      <c r="AK266" s="122"/>
      <c r="AL266" s="123"/>
      <c r="AM266" s="123">
        <v>5699.7</v>
      </c>
      <c r="AN266" s="123">
        <v>1889.9</v>
      </c>
      <c r="AO266" s="124"/>
      <c r="AP266" s="187">
        <f t="shared" si="150"/>
        <v>0</v>
      </c>
      <c r="AQ266" s="122"/>
      <c r="AR266" s="123"/>
      <c r="AS266" s="123"/>
      <c r="AT266" s="123"/>
      <c r="AU266" s="125"/>
      <c r="AV266" s="121">
        <f t="shared" si="151"/>
        <v>0</v>
      </c>
      <c r="AW266" s="122"/>
      <c r="AX266" s="123"/>
      <c r="AY266" s="123"/>
      <c r="AZ266" s="123">
        <v>0</v>
      </c>
      <c r="BA266" s="124"/>
      <c r="BB266" s="243"/>
    </row>
    <row r="267" spans="1:54" s="244" customFormat="1" ht="25.5" customHeight="1" hidden="1" outlineLevel="1">
      <c r="A267" s="240">
        <v>45</v>
      </c>
      <c r="B267" s="241" t="s">
        <v>124</v>
      </c>
      <c r="C267" s="242">
        <v>22</v>
      </c>
      <c r="D267" s="241" t="s">
        <v>123</v>
      </c>
      <c r="E267" s="261" t="s">
        <v>244</v>
      </c>
      <c r="F267" s="111">
        <f t="shared" si="152"/>
        <v>8000</v>
      </c>
      <c r="G267" s="112">
        <f t="shared" si="153"/>
        <v>0</v>
      </c>
      <c r="H267" s="113">
        <f t="shared" si="153"/>
        <v>0</v>
      </c>
      <c r="I267" s="113">
        <f t="shared" si="153"/>
        <v>5685.975</v>
      </c>
      <c r="J267" s="113">
        <f t="shared" si="153"/>
        <v>2314.025</v>
      </c>
      <c r="K267" s="185">
        <f t="shared" si="153"/>
        <v>0</v>
      </c>
      <c r="L267" s="121">
        <f t="shared" si="154"/>
        <v>0</v>
      </c>
      <c r="M267" s="122"/>
      <c r="N267" s="123"/>
      <c r="O267" s="123"/>
      <c r="P267" s="123"/>
      <c r="Q267" s="124"/>
      <c r="R267" s="187">
        <f t="shared" si="155"/>
        <v>75</v>
      </c>
      <c r="S267" s="122"/>
      <c r="T267" s="123"/>
      <c r="U267" s="123">
        <v>0</v>
      </c>
      <c r="V267" s="123">
        <v>75</v>
      </c>
      <c r="W267" s="125"/>
      <c r="X267" s="121">
        <f t="shared" si="103"/>
        <v>146.4</v>
      </c>
      <c r="Y267" s="120"/>
      <c r="Z267" s="123"/>
      <c r="AA267" s="123">
        <v>0</v>
      </c>
      <c r="AB267" s="123">
        <v>146.4</v>
      </c>
      <c r="AC267" s="124"/>
      <c r="AD267" s="187">
        <f t="shared" si="146"/>
        <v>104.92</v>
      </c>
      <c r="AE267" s="120"/>
      <c r="AF267" s="123"/>
      <c r="AG267" s="123">
        <v>0</v>
      </c>
      <c r="AH267" s="123">
        <v>104.92</v>
      </c>
      <c r="AI267" s="125"/>
      <c r="AJ267" s="121">
        <f t="shared" si="147"/>
        <v>97.3</v>
      </c>
      <c r="AK267" s="122"/>
      <c r="AL267" s="123"/>
      <c r="AM267" s="123">
        <v>0</v>
      </c>
      <c r="AN267" s="123">
        <v>97.3</v>
      </c>
      <c r="AO267" s="124"/>
      <c r="AP267" s="187">
        <f t="shared" si="150"/>
        <v>7566.38</v>
      </c>
      <c r="AQ267" s="122"/>
      <c r="AR267" s="123"/>
      <c r="AS267" s="123">
        <v>5685.975</v>
      </c>
      <c r="AT267" s="123">
        <v>1880.405</v>
      </c>
      <c r="AU267" s="125"/>
      <c r="AV267" s="121">
        <f t="shared" si="151"/>
        <v>10</v>
      </c>
      <c r="AW267" s="122"/>
      <c r="AX267" s="123"/>
      <c r="AY267" s="123"/>
      <c r="AZ267" s="123">
        <v>10</v>
      </c>
      <c r="BA267" s="124"/>
      <c r="BB267" s="243"/>
    </row>
    <row r="268" spans="1:54" s="244" customFormat="1" ht="25.5" customHeight="1" hidden="1" outlineLevel="1">
      <c r="A268" s="240">
        <v>46</v>
      </c>
      <c r="B268" s="241" t="s">
        <v>125</v>
      </c>
      <c r="C268" s="242">
        <v>23</v>
      </c>
      <c r="D268" s="241" t="s">
        <v>124</v>
      </c>
      <c r="E268" s="261" t="s">
        <v>244</v>
      </c>
      <c r="F268" s="111">
        <f t="shared" si="152"/>
        <v>4000</v>
      </c>
      <c r="G268" s="112">
        <f t="shared" si="153"/>
        <v>0</v>
      </c>
      <c r="H268" s="113">
        <f t="shared" si="153"/>
        <v>0</v>
      </c>
      <c r="I268" s="113">
        <f t="shared" si="153"/>
        <v>2883</v>
      </c>
      <c r="J268" s="113">
        <f t="shared" si="153"/>
        <v>1117</v>
      </c>
      <c r="K268" s="185">
        <f t="shared" si="153"/>
        <v>0</v>
      </c>
      <c r="L268" s="121">
        <f t="shared" si="154"/>
        <v>0</v>
      </c>
      <c r="M268" s="122"/>
      <c r="N268" s="123"/>
      <c r="O268" s="123"/>
      <c r="P268" s="123"/>
      <c r="Q268" s="124"/>
      <c r="R268" s="187">
        <f t="shared" si="155"/>
        <v>24</v>
      </c>
      <c r="S268" s="122"/>
      <c r="T268" s="123"/>
      <c r="U268" s="123">
        <v>0</v>
      </c>
      <c r="V268" s="123">
        <v>24</v>
      </c>
      <c r="W268" s="125"/>
      <c r="X268" s="121">
        <f t="shared" si="103"/>
        <v>73.64</v>
      </c>
      <c r="Y268" s="120"/>
      <c r="Z268" s="123"/>
      <c r="AA268" s="123">
        <v>0</v>
      </c>
      <c r="AB268" s="123">
        <v>73.64</v>
      </c>
      <c r="AC268" s="124"/>
      <c r="AD268" s="187">
        <f t="shared" si="146"/>
        <v>23</v>
      </c>
      <c r="AE268" s="120"/>
      <c r="AF268" s="123"/>
      <c r="AG268" s="123">
        <v>0</v>
      </c>
      <c r="AH268" s="123">
        <v>23</v>
      </c>
      <c r="AI268" s="125"/>
      <c r="AJ268" s="121">
        <f t="shared" si="147"/>
        <v>3852.36</v>
      </c>
      <c r="AK268" s="122"/>
      <c r="AL268" s="123"/>
      <c r="AM268" s="123">
        <v>2883</v>
      </c>
      <c r="AN268" s="123">
        <v>969.36</v>
      </c>
      <c r="AO268" s="124"/>
      <c r="AP268" s="187"/>
      <c r="AQ268" s="122"/>
      <c r="AR268" s="123"/>
      <c r="AS268" s="123"/>
      <c r="AT268" s="123"/>
      <c r="AU268" s="125"/>
      <c r="AV268" s="121">
        <f t="shared" si="151"/>
        <v>27</v>
      </c>
      <c r="AW268" s="122"/>
      <c r="AX268" s="123"/>
      <c r="AY268" s="123"/>
      <c r="AZ268" s="123">
        <v>27</v>
      </c>
      <c r="BA268" s="124"/>
      <c r="BB268" s="243"/>
    </row>
    <row r="269" spans="1:54" s="244" customFormat="1" ht="25.5" customHeight="1" hidden="1" outlineLevel="1">
      <c r="A269" s="240">
        <v>47</v>
      </c>
      <c r="B269" s="241" t="s">
        <v>126</v>
      </c>
      <c r="C269" s="242">
        <v>24</v>
      </c>
      <c r="D269" s="241" t="s">
        <v>125</v>
      </c>
      <c r="E269" s="261" t="s">
        <v>244</v>
      </c>
      <c r="F269" s="111">
        <f t="shared" si="152"/>
        <v>10000</v>
      </c>
      <c r="G269" s="112">
        <f t="shared" si="153"/>
        <v>0</v>
      </c>
      <c r="H269" s="113">
        <f t="shared" si="153"/>
        <v>0</v>
      </c>
      <c r="I269" s="113">
        <f t="shared" si="153"/>
        <v>6855</v>
      </c>
      <c r="J269" s="113">
        <f t="shared" si="153"/>
        <v>3145</v>
      </c>
      <c r="K269" s="185">
        <f t="shared" si="153"/>
        <v>0</v>
      </c>
      <c r="L269" s="121">
        <f t="shared" si="154"/>
        <v>0</v>
      </c>
      <c r="M269" s="122"/>
      <c r="N269" s="123"/>
      <c r="O269" s="123"/>
      <c r="P269" s="123"/>
      <c r="Q269" s="124"/>
      <c r="R269" s="187">
        <f t="shared" si="155"/>
        <v>96.136</v>
      </c>
      <c r="S269" s="122"/>
      <c r="T269" s="123"/>
      <c r="U269" s="123">
        <v>0</v>
      </c>
      <c r="V269" s="123">
        <v>96.136</v>
      </c>
      <c r="W269" s="125"/>
      <c r="X269" s="121">
        <f t="shared" si="103"/>
        <v>0</v>
      </c>
      <c r="Y269" s="120"/>
      <c r="Z269" s="123"/>
      <c r="AA269" s="123">
        <v>0</v>
      </c>
      <c r="AB269" s="123">
        <v>0</v>
      </c>
      <c r="AC269" s="124"/>
      <c r="AD269" s="187">
        <f t="shared" si="146"/>
        <v>0</v>
      </c>
      <c r="AE269" s="120"/>
      <c r="AF269" s="123"/>
      <c r="AG269" s="123">
        <v>0</v>
      </c>
      <c r="AH269" s="123">
        <v>0</v>
      </c>
      <c r="AI269" s="125"/>
      <c r="AJ269" s="121">
        <f t="shared" si="147"/>
        <v>363.864</v>
      </c>
      <c r="AK269" s="122"/>
      <c r="AL269" s="123"/>
      <c r="AM269" s="123">
        <v>0</v>
      </c>
      <c r="AN269" s="123">
        <v>363.864</v>
      </c>
      <c r="AO269" s="124"/>
      <c r="AP269" s="187">
        <f>SUM(AS269:AT269)</f>
        <v>5500</v>
      </c>
      <c r="AQ269" s="122"/>
      <c r="AR269" s="123"/>
      <c r="AS269" s="123">
        <v>4125</v>
      </c>
      <c r="AT269" s="123">
        <v>1375</v>
      </c>
      <c r="AU269" s="125"/>
      <c r="AV269" s="121">
        <f t="shared" si="151"/>
        <v>4040</v>
      </c>
      <c r="AW269" s="122"/>
      <c r="AX269" s="123"/>
      <c r="AY269" s="123">
        <v>2730</v>
      </c>
      <c r="AZ269" s="123">
        <v>1310</v>
      </c>
      <c r="BA269" s="124"/>
      <c r="BB269" s="243"/>
    </row>
    <row r="270" spans="1:54" s="244" customFormat="1" ht="25.5" customHeight="1" hidden="1" outlineLevel="1">
      <c r="A270" s="240">
        <v>48</v>
      </c>
      <c r="B270" s="241" t="s">
        <v>127</v>
      </c>
      <c r="C270" s="242">
        <v>25</v>
      </c>
      <c r="D270" s="241" t="s">
        <v>416</v>
      </c>
      <c r="E270" s="261" t="s">
        <v>244</v>
      </c>
      <c r="F270" s="111">
        <f t="shared" si="152"/>
        <v>1550</v>
      </c>
      <c r="G270" s="112">
        <f t="shared" si="153"/>
        <v>0</v>
      </c>
      <c r="H270" s="113">
        <f t="shared" si="153"/>
        <v>0</v>
      </c>
      <c r="I270" s="113">
        <f t="shared" si="153"/>
        <v>1020.675</v>
      </c>
      <c r="J270" s="113">
        <f t="shared" si="153"/>
        <v>529.325</v>
      </c>
      <c r="K270" s="185">
        <f t="shared" si="153"/>
        <v>0</v>
      </c>
      <c r="L270" s="121">
        <f t="shared" si="154"/>
        <v>0</v>
      </c>
      <c r="M270" s="122"/>
      <c r="N270" s="123"/>
      <c r="O270" s="123">
        <v>0</v>
      </c>
      <c r="P270" s="123">
        <v>0</v>
      </c>
      <c r="Q270" s="124"/>
      <c r="R270" s="187">
        <f>SUM(S270:W270)</f>
        <v>139.08</v>
      </c>
      <c r="S270" s="122">
        <v>0</v>
      </c>
      <c r="T270" s="123"/>
      <c r="U270" s="123">
        <v>0</v>
      </c>
      <c r="V270" s="123">
        <v>139.08</v>
      </c>
      <c r="W270" s="125"/>
      <c r="X270" s="121">
        <f>SUM(Y270:AC270)</f>
        <v>44.9</v>
      </c>
      <c r="Y270" s="120"/>
      <c r="Z270" s="123"/>
      <c r="AA270" s="123">
        <v>0</v>
      </c>
      <c r="AB270" s="123">
        <v>44.9</v>
      </c>
      <c r="AC270" s="124"/>
      <c r="AD270" s="187">
        <f aca="true" t="shared" si="156" ref="AD270:AD280">SUM(AE270:AI270)</f>
        <v>3.9</v>
      </c>
      <c r="AE270" s="120"/>
      <c r="AF270" s="123"/>
      <c r="AG270" s="123">
        <v>0</v>
      </c>
      <c r="AH270" s="123">
        <v>3.9</v>
      </c>
      <c r="AI270" s="125"/>
      <c r="AJ270" s="121">
        <f t="shared" si="147"/>
        <v>0</v>
      </c>
      <c r="AK270" s="122"/>
      <c r="AL270" s="123"/>
      <c r="AM270" s="123"/>
      <c r="AN270" s="123"/>
      <c r="AO270" s="124"/>
      <c r="AP270" s="187">
        <f>SUM(AQ270:AU270)</f>
        <v>0</v>
      </c>
      <c r="AQ270" s="122"/>
      <c r="AR270" s="123"/>
      <c r="AS270" s="123"/>
      <c r="AT270" s="123"/>
      <c r="AU270" s="125"/>
      <c r="AV270" s="121">
        <f>SUM(AW270:BA270)</f>
        <v>1362.12</v>
      </c>
      <c r="AW270" s="122"/>
      <c r="AX270" s="123"/>
      <c r="AY270" s="123">
        <v>1020.675</v>
      </c>
      <c r="AZ270" s="123">
        <v>341.445</v>
      </c>
      <c r="BA270" s="124"/>
      <c r="BB270" s="243"/>
    </row>
    <row r="271" spans="1:54" s="244" customFormat="1" ht="25.5" customHeight="1" hidden="1" outlineLevel="1">
      <c r="A271" s="240">
        <v>49</v>
      </c>
      <c r="B271" s="241" t="s">
        <v>132</v>
      </c>
      <c r="C271" s="242">
        <v>26</v>
      </c>
      <c r="D271" s="241" t="s">
        <v>417</v>
      </c>
      <c r="E271" s="261" t="s">
        <v>244</v>
      </c>
      <c r="F271" s="111">
        <f t="shared" si="152"/>
        <v>3700</v>
      </c>
      <c r="G271" s="112">
        <f t="shared" si="153"/>
        <v>0</v>
      </c>
      <c r="H271" s="113">
        <f t="shared" si="153"/>
        <v>0</v>
      </c>
      <c r="I271" s="113">
        <f t="shared" si="153"/>
        <v>2662.65</v>
      </c>
      <c r="J271" s="113">
        <f t="shared" si="153"/>
        <v>1037.35</v>
      </c>
      <c r="K271" s="185">
        <f t="shared" si="153"/>
        <v>0</v>
      </c>
      <c r="L271" s="121">
        <f t="shared" si="154"/>
        <v>0</v>
      </c>
      <c r="M271" s="122"/>
      <c r="N271" s="123"/>
      <c r="O271" s="123">
        <v>0</v>
      </c>
      <c r="P271" s="123">
        <v>0</v>
      </c>
      <c r="Q271" s="124"/>
      <c r="R271" s="187">
        <f>SUM(S271:W271)</f>
        <v>0</v>
      </c>
      <c r="S271" s="122">
        <v>0</v>
      </c>
      <c r="T271" s="123"/>
      <c r="U271" s="123">
        <v>0</v>
      </c>
      <c r="V271" s="123">
        <v>0</v>
      </c>
      <c r="W271" s="125"/>
      <c r="X271" s="121">
        <f>SUM(Y271:AC271)</f>
        <v>0</v>
      </c>
      <c r="Y271" s="120"/>
      <c r="Z271" s="123"/>
      <c r="AA271" s="123">
        <v>0</v>
      </c>
      <c r="AB271" s="123">
        <v>0</v>
      </c>
      <c r="AC271" s="124"/>
      <c r="AD271" s="187">
        <f t="shared" si="156"/>
        <v>0</v>
      </c>
      <c r="AE271" s="120"/>
      <c r="AF271" s="123"/>
      <c r="AG271" s="123">
        <v>0</v>
      </c>
      <c r="AH271" s="123">
        <v>0</v>
      </c>
      <c r="AI271" s="125"/>
      <c r="AJ271" s="121">
        <f>SUM(AK271:AO271)</f>
        <v>0</v>
      </c>
      <c r="AK271" s="122"/>
      <c r="AL271" s="123"/>
      <c r="AM271" s="123"/>
      <c r="AN271" s="123"/>
      <c r="AO271" s="124"/>
      <c r="AP271" s="187">
        <f>SUM(AQ271:AU271)</f>
        <v>0</v>
      </c>
      <c r="AQ271" s="122"/>
      <c r="AR271" s="123"/>
      <c r="AS271" s="123"/>
      <c r="AT271" s="123"/>
      <c r="AU271" s="125"/>
      <c r="AV271" s="121">
        <f>SUM(AW271:BA271)</f>
        <v>3700</v>
      </c>
      <c r="AW271" s="122"/>
      <c r="AX271" s="123"/>
      <c r="AY271" s="123">
        <v>2662.65</v>
      </c>
      <c r="AZ271" s="123">
        <v>1037.35</v>
      </c>
      <c r="BA271" s="124"/>
      <c r="BB271" s="243"/>
    </row>
    <row r="272" spans="1:54" s="244" customFormat="1" ht="25.5" customHeight="1" hidden="1" outlineLevel="1">
      <c r="A272" s="240">
        <v>50</v>
      </c>
      <c r="B272" s="241" t="s">
        <v>133</v>
      </c>
      <c r="C272" s="242">
        <v>27</v>
      </c>
      <c r="D272" s="241" t="s">
        <v>35</v>
      </c>
      <c r="E272" s="261" t="s">
        <v>244</v>
      </c>
      <c r="F272" s="111">
        <f t="shared" si="152"/>
        <v>4700</v>
      </c>
      <c r="G272" s="112">
        <f t="shared" si="153"/>
        <v>0</v>
      </c>
      <c r="H272" s="113">
        <f t="shared" si="153"/>
        <v>0</v>
      </c>
      <c r="I272" s="113">
        <f t="shared" si="153"/>
        <v>3209.325</v>
      </c>
      <c r="J272" s="113">
        <f t="shared" si="153"/>
        <v>1490.6750000000002</v>
      </c>
      <c r="K272" s="185">
        <f t="shared" si="153"/>
        <v>0</v>
      </c>
      <c r="L272" s="121">
        <f t="shared" si="154"/>
        <v>0</v>
      </c>
      <c r="M272" s="122"/>
      <c r="N272" s="123"/>
      <c r="O272" s="123">
        <v>0</v>
      </c>
      <c r="P272" s="123">
        <v>0</v>
      </c>
      <c r="Q272" s="124"/>
      <c r="R272" s="187">
        <f>SUM(S272:W272)</f>
        <v>172.464</v>
      </c>
      <c r="S272" s="122">
        <v>0</v>
      </c>
      <c r="T272" s="123"/>
      <c r="U272" s="123">
        <v>0</v>
      </c>
      <c r="V272" s="123">
        <v>172.464</v>
      </c>
      <c r="W272" s="125"/>
      <c r="X272" s="121">
        <f>SUM(Y272:AC272)</f>
        <v>111.796</v>
      </c>
      <c r="Y272" s="120"/>
      <c r="Z272" s="123"/>
      <c r="AA272" s="123">
        <v>0</v>
      </c>
      <c r="AB272" s="123">
        <v>111.796</v>
      </c>
      <c r="AC272" s="124"/>
      <c r="AD272" s="187">
        <f t="shared" si="156"/>
        <v>134.2</v>
      </c>
      <c r="AE272" s="120"/>
      <c r="AF272" s="123"/>
      <c r="AG272" s="123">
        <v>0</v>
      </c>
      <c r="AH272" s="123">
        <v>134.2</v>
      </c>
      <c r="AI272" s="125"/>
      <c r="AJ272" s="121">
        <f>SUM(AK272:AO272)</f>
        <v>4279.1</v>
      </c>
      <c r="AK272" s="122"/>
      <c r="AL272" s="123"/>
      <c r="AM272" s="123">
        <v>3209.325</v>
      </c>
      <c r="AN272" s="123">
        <v>1069.775</v>
      </c>
      <c r="AO272" s="124"/>
      <c r="AP272" s="187">
        <f>SUM(AQ272:AU272)</f>
        <v>0</v>
      </c>
      <c r="AQ272" s="122"/>
      <c r="AR272" s="123"/>
      <c r="AS272" s="123"/>
      <c r="AT272" s="123"/>
      <c r="AU272" s="125"/>
      <c r="AV272" s="121">
        <f>SUM(AW272:BA272)</f>
        <v>2.44</v>
      </c>
      <c r="AW272" s="122"/>
      <c r="AX272" s="123"/>
      <c r="AY272" s="123"/>
      <c r="AZ272" s="123">
        <v>2.44</v>
      </c>
      <c r="BA272" s="124"/>
      <c r="BB272" s="243"/>
    </row>
    <row r="273" spans="1:54" s="244" customFormat="1" ht="25.5" customHeight="1" hidden="1" outlineLevel="1">
      <c r="A273" s="240">
        <v>51</v>
      </c>
      <c r="B273" s="241" t="s">
        <v>134</v>
      </c>
      <c r="C273" s="242">
        <v>28</v>
      </c>
      <c r="D273" s="241" t="s">
        <v>130</v>
      </c>
      <c r="E273" s="261" t="s">
        <v>244</v>
      </c>
      <c r="F273" s="111">
        <f aca="true" t="shared" si="157" ref="F273:K273">L273+R273+X273+AD273+AJ273+AP273+AV273</f>
        <v>22500</v>
      </c>
      <c r="G273" s="112">
        <f t="shared" si="157"/>
        <v>163.2</v>
      </c>
      <c r="H273" s="113">
        <f t="shared" si="157"/>
        <v>0</v>
      </c>
      <c r="I273" s="113">
        <f t="shared" si="157"/>
        <v>16307.7</v>
      </c>
      <c r="J273" s="113">
        <f t="shared" si="153"/>
        <v>5650.9</v>
      </c>
      <c r="K273" s="185">
        <f t="shared" si="157"/>
        <v>378.2</v>
      </c>
      <c r="L273" s="121">
        <f t="shared" si="154"/>
        <v>0</v>
      </c>
      <c r="M273" s="122"/>
      <c r="N273" s="123"/>
      <c r="O273" s="123">
        <v>0</v>
      </c>
      <c r="P273" s="123">
        <v>0</v>
      </c>
      <c r="Q273" s="124"/>
      <c r="R273" s="187">
        <f aca="true" t="shared" si="158" ref="R273:R280">SUM(S273:W273)</f>
        <v>430</v>
      </c>
      <c r="S273" s="122">
        <v>0</v>
      </c>
      <c r="T273" s="123"/>
      <c r="U273" s="123">
        <v>0</v>
      </c>
      <c r="V273" s="123">
        <v>215</v>
      </c>
      <c r="W273" s="125">
        <v>215</v>
      </c>
      <c r="X273" s="121">
        <f>SUM(Y273:AC273)</f>
        <v>326.4</v>
      </c>
      <c r="Y273" s="120">
        <v>163.2</v>
      </c>
      <c r="Z273" s="123"/>
      <c r="AA273" s="123">
        <v>0</v>
      </c>
      <c r="AB273" s="123">
        <v>0</v>
      </c>
      <c r="AC273" s="124">
        <v>163.2</v>
      </c>
      <c r="AD273" s="187">
        <f t="shared" si="156"/>
        <v>100</v>
      </c>
      <c r="AE273" s="120"/>
      <c r="AF273" s="123"/>
      <c r="AG273" s="123">
        <v>0</v>
      </c>
      <c r="AH273" s="123">
        <v>100</v>
      </c>
      <c r="AI273" s="125"/>
      <c r="AJ273" s="121">
        <f aca="true" t="shared" si="159" ref="AJ273:AJ280">SUM(AK273:AO273)</f>
        <v>9000</v>
      </c>
      <c r="AK273" s="122"/>
      <c r="AL273" s="123"/>
      <c r="AM273" s="123">
        <v>6750</v>
      </c>
      <c r="AN273" s="123">
        <v>2250</v>
      </c>
      <c r="AO273" s="124"/>
      <c r="AP273" s="187">
        <f aca="true" t="shared" si="160" ref="AP273:AP280">SUM(AQ273:AU273)</f>
        <v>5000</v>
      </c>
      <c r="AQ273" s="122"/>
      <c r="AR273" s="123"/>
      <c r="AS273" s="123">
        <v>3750</v>
      </c>
      <c r="AT273" s="123">
        <v>1250</v>
      </c>
      <c r="AU273" s="125"/>
      <c r="AV273" s="121">
        <f aca="true" t="shared" si="161" ref="AV273:AV280">SUM(AW273:BA273)</f>
        <v>7643.6</v>
      </c>
      <c r="AW273" s="122"/>
      <c r="AX273" s="123"/>
      <c r="AY273" s="123">
        <v>5807.7</v>
      </c>
      <c r="AZ273" s="123">
        <v>1835.9</v>
      </c>
      <c r="BA273" s="124"/>
      <c r="BB273" s="243"/>
    </row>
    <row r="274" spans="1:54" s="244" customFormat="1" ht="25.5" customHeight="1" hidden="1" outlineLevel="1">
      <c r="A274" s="240">
        <v>52</v>
      </c>
      <c r="B274" s="241" t="s">
        <v>135</v>
      </c>
      <c r="C274" s="242">
        <v>29</v>
      </c>
      <c r="D274" s="241" t="s">
        <v>134</v>
      </c>
      <c r="E274" s="261" t="s">
        <v>244</v>
      </c>
      <c r="F274" s="111">
        <f aca="true" t="shared" si="162" ref="F274:F280">SUM(G274:K274)</f>
        <v>12000</v>
      </c>
      <c r="G274" s="112">
        <f aca="true" t="shared" si="163" ref="G274:K280">SUM(M274,S274,Y274,AE274,AK274,AQ274,AW274)</f>
        <v>0</v>
      </c>
      <c r="H274" s="113">
        <f t="shared" si="163"/>
        <v>0</v>
      </c>
      <c r="I274" s="113">
        <f t="shared" si="163"/>
        <v>8587.5</v>
      </c>
      <c r="J274" s="113">
        <f t="shared" si="163"/>
        <v>3412.5</v>
      </c>
      <c r="K274" s="185">
        <f t="shared" si="163"/>
        <v>0</v>
      </c>
      <c r="L274" s="121">
        <f>SUM(M274:Q274)</f>
        <v>0</v>
      </c>
      <c r="M274" s="122"/>
      <c r="N274" s="123"/>
      <c r="O274" s="123"/>
      <c r="P274" s="123"/>
      <c r="Q274" s="124"/>
      <c r="R274" s="187">
        <f>SUM(S274:W274)</f>
        <v>13</v>
      </c>
      <c r="S274" s="122">
        <v>0</v>
      </c>
      <c r="T274" s="123"/>
      <c r="U274" s="123">
        <v>0</v>
      </c>
      <c r="V274" s="123">
        <v>13</v>
      </c>
      <c r="W274" s="125"/>
      <c r="X274" s="121">
        <f>SUM(Y274:AC274)</f>
        <v>0</v>
      </c>
      <c r="Y274" s="120"/>
      <c r="Z274" s="123"/>
      <c r="AA274" s="123">
        <v>0</v>
      </c>
      <c r="AB274" s="123">
        <v>0</v>
      </c>
      <c r="AC274" s="124"/>
      <c r="AD274" s="187">
        <f t="shared" si="156"/>
        <v>301.132</v>
      </c>
      <c r="AE274" s="120"/>
      <c r="AF274" s="123"/>
      <c r="AG274" s="123">
        <v>0</v>
      </c>
      <c r="AH274" s="123">
        <v>301.132</v>
      </c>
      <c r="AI274" s="125"/>
      <c r="AJ274" s="121">
        <f t="shared" si="159"/>
        <v>2500</v>
      </c>
      <c r="AK274" s="122"/>
      <c r="AL274" s="123"/>
      <c r="AM274" s="123">
        <v>1875</v>
      </c>
      <c r="AN274" s="123">
        <v>625</v>
      </c>
      <c r="AO274" s="124"/>
      <c r="AP274" s="187">
        <f t="shared" si="160"/>
        <v>8950</v>
      </c>
      <c r="AQ274" s="122"/>
      <c r="AR274" s="123"/>
      <c r="AS274" s="123">
        <v>6712.5</v>
      </c>
      <c r="AT274" s="123">
        <v>2237.5</v>
      </c>
      <c r="AU274" s="125"/>
      <c r="AV274" s="121">
        <f t="shared" si="161"/>
        <v>235.868</v>
      </c>
      <c r="AW274" s="122"/>
      <c r="AX274" s="123"/>
      <c r="AY274" s="123"/>
      <c r="AZ274" s="123">
        <v>235.868</v>
      </c>
      <c r="BA274" s="124"/>
      <c r="BB274" s="243"/>
    </row>
    <row r="275" spans="1:54" s="244" customFormat="1" ht="25.5" customHeight="1" hidden="1" outlineLevel="1">
      <c r="A275" s="240">
        <v>53</v>
      </c>
      <c r="B275" s="241" t="s">
        <v>136</v>
      </c>
      <c r="C275" s="242">
        <v>30</v>
      </c>
      <c r="D275" s="241" t="s">
        <v>418</v>
      </c>
      <c r="E275" s="261" t="s">
        <v>244</v>
      </c>
      <c r="F275" s="111">
        <f t="shared" si="162"/>
        <v>3488.444</v>
      </c>
      <c r="G275" s="112">
        <f t="shared" si="163"/>
        <v>0</v>
      </c>
      <c r="H275" s="113">
        <f t="shared" si="163"/>
        <v>0</v>
      </c>
      <c r="I275" s="113">
        <f t="shared" si="163"/>
        <v>2332.5</v>
      </c>
      <c r="J275" s="113">
        <f t="shared" si="163"/>
        <v>1155.944</v>
      </c>
      <c r="K275" s="185">
        <f t="shared" si="163"/>
        <v>0</v>
      </c>
      <c r="L275" s="121">
        <f t="shared" si="154"/>
        <v>0</v>
      </c>
      <c r="M275" s="122"/>
      <c r="N275" s="123"/>
      <c r="O275" s="123">
        <v>0</v>
      </c>
      <c r="P275" s="123">
        <v>0</v>
      </c>
      <c r="Q275" s="124"/>
      <c r="R275" s="187">
        <f t="shared" si="158"/>
        <v>75</v>
      </c>
      <c r="S275" s="122">
        <v>0</v>
      </c>
      <c r="T275" s="123"/>
      <c r="U275" s="123">
        <v>0</v>
      </c>
      <c r="V275" s="123">
        <v>75</v>
      </c>
      <c r="W275" s="125"/>
      <c r="X275" s="121">
        <f aca="true" t="shared" si="164" ref="X275:X280">SUM(Y275:AC275)</f>
        <v>105.56</v>
      </c>
      <c r="Y275" s="120"/>
      <c r="Z275" s="123"/>
      <c r="AA275" s="123">
        <v>0</v>
      </c>
      <c r="AB275" s="123">
        <v>105.56</v>
      </c>
      <c r="AC275" s="124"/>
      <c r="AD275" s="187">
        <f t="shared" si="156"/>
        <v>0</v>
      </c>
      <c r="AE275" s="120"/>
      <c r="AF275" s="123"/>
      <c r="AG275" s="123">
        <v>0</v>
      </c>
      <c r="AH275" s="123">
        <v>0</v>
      </c>
      <c r="AI275" s="125"/>
      <c r="AJ275" s="121">
        <f t="shared" si="159"/>
        <v>3110</v>
      </c>
      <c r="AK275" s="122"/>
      <c r="AL275" s="123"/>
      <c r="AM275" s="123">
        <v>2332.5</v>
      </c>
      <c r="AN275" s="123">
        <v>777.5</v>
      </c>
      <c r="AO275" s="124"/>
      <c r="AP275" s="187">
        <f t="shared" si="160"/>
        <v>0</v>
      </c>
      <c r="AQ275" s="122"/>
      <c r="AR275" s="123"/>
      <c r="AS275" s="123"/>
      <c r="AT275" s="123"/>
      <c r="AU275" s="125"/>
      <c r="AV275" s="121">
        <f t="shared" si="161"/>
        <v>197.884</v>
      </c>
      <c r="AW275" s="122"/>
      <c r="AX275" s="123"/>
      <c r="AY275" s="123"/>
      <c r="AZ275" s="123">
        <v>197.884</v>
      </c>
      <c r="BA275" s="124"/>
      <c r="BB275" s="243"/>
    </row>
    <row r="276" spans="1:54" s="244" customFormat="1" ht="25.5" customHeight="1" hidden="1" outlineLevel="1">
      <c r="A276" s="240">
        <v>54</v>
      </c>
      <c r="B276" s="241" t="s">
        <v>137</v>
      </c>
      <c r="C276" s="242">
        <v>31</v>
      </c>
      <c r="D276" s="241" t="s">
        <v>136</v>
      </c>
      <c r="E276" s="261" t="s">
        <v>244</v>
      </c>
      <c r="F276" s="111">
        <f t="shared" si="162"/>
        <v>26450</v>
      </c>
      <c r="G276" s="112">
        <f t="shared" si="163"/>
        <v>0</v>
      </c>
      <c r="H276" s="113">
        <f t="shared" si="163"/>
        <v>0</v>
      </c>
      <c r="I276" s="113">
        <f t="shared" si="163"/>
        <v>19294.725</v>
      </c>
      <c r="J276" s="113">
        <f t="shared" si="163"/>
        <v>7155.275</v>
      </c>
      <c r="K276" s="185">
        <f t="shared" si="163"/>
        <v>0</v>
      </c>
      <c r="L276" s="121">
        <f t="shared" si="154"/>
        <v>0</v>
      </c>
      <c r="M276" s="122"/>
      <c r="N276" s="123"/>
      <c r="O276" s="123">
        <v>0</v>
      </c>
      <c r="P276" s="123">
        <v>0</v>
      </c>
      <c r="Q276" s="124"/>
      <c r="R276" s="187">
        <f t="shared" si="158"/>
        <v>200.457</v>
      </c>
      <c r="S276" s="122">
        <v>0</v>
      </c>
      <c r="T276" s="123"/>
      <c r="U276" s="123">
        <v>0</v>
      </c>
      <c r="V276" s="123">
        <v>200.457</v>
      </c>
      <c r="W276" s="125"/>
      <c r="X276" s="121">
        <f t="shared" si="164"/>
        <v>177.743</v>
      </c>
      <c r="Y276" s="120"/>
      <c r="Z276" s="123"/>
      <c r="AA276" s="123">
        <v>0</v>
      </c>
      <c r="AB276" s="123">
        <v>177.743</v>
      </c>
      <c r="AC276" s="124"/>
      <c r="AD276" s="187">
        <f t="shared" si="156"/>
        <v>0</v>
      </c>
      <c r="AE276" s="120"/>
      <c r="AF276" s="123"/>
      <c r="AG276" s="123">
        <v>0</v>
      </c>
      <c r="AH276" s="123">
        <v>0</v>
      </c>
      <c r="AI276" s="125"/>
      <c r="AJ276" s="121">
        <f t="shared" si="159"/>
        <v>125.5</v>
      </c>
      <c r="AK276" s="122"/>
      <c r="AL276" s="123"/>
      <c r="AM276" s="123">
        <v>0</v>
      </c>
      <c r="AN276" s="123">
        <v>125.5</v>
      </c>
      <c r="AO276" s="124"/>
      <c r="AP276" s="187">
        <f t="shared" si="160"/>
        <v>5500</v>
      </c>
      <c r="AQ276" s="122"/>
      <c r="AR276" s="123"/>
      <c r="AS276" s="123">
        <v>4125</v>
      </c>
      <c r="AT276" s="123">
        <v>1375</v>
      </c>
      <c r="AU276" s="125"/>
      <c r="AV276" s="121">
        <f t="shared" si="161"/>
        <v>20446.3</v>
      </c>
      <c r="AW276" s="122"/>
      <c r="AX276" s="123"/>
      <c r="AY276" s="123">
        <v>15169.725</v>
      </c>
      <c r="AZ276" s="123">
        <v>5276.575</v>
      </c>
      <c r="BA276" s="124"/>
      <c r="BB276" s="243"/>
    </row>
    <row r="277" spans="1:54" s="244" customFormat="1" ht="25.5" customHeight="1" hidden="1" outlineLevel="1">
      <c r="A277" s="240">
        <v>55</v>
      </c>
      <c r="B277" s="241" t="s">
        <v>138</v>
      </c>
      <c r="C277" s="242">
        <v>32</v>
      </c>
      <c r="D277" s="241" t="s">
        <v>137</v>
      </c>
      <c r="E277" s="261" t="s">
        <v>244</v>
      </c>
      <c r="F277" s="111">
        <f t="shared" si="162"/>
        <v>850</v>
      </c>
      <c r="G277" s="112">
        <f t="shared" si="163"/>
        <v>0</v>
      </c>
      <c r="H277" s="113">
        <f t="shared" si="163"/>
        <v>0</v>
      </c>
      <c r="I277" s="113">
        <f t="shared" si="163"/>
        <v>577.845</v>
      </c>
      <c r="J277" s="113">
        <f t="shared" si="163"/>
        <v>272.155</v>
      </c>
      <c r="K277" s="185">
        <f t="shared" si="163"/>
        <v>0</v>
      </c>
      <c r="L277" s="121">
        <f t="shared" si="154"/>
        <v>0</v>
      </c>
      <c r="M277" s="122"/>
      <c r="N277" s="123"/>
      <c r="O277" s="123">
        <v>0</v>
      </c>
      <c r="P277" s="123">
        <v>0</v>
      </c>
      <c r="Q277" s="124"/>
      <c r="R277" s="187">
        <f t="shared" si="158"/>
        <v>10</v>
      </c>
      <c r="S277" s="122">
        <v>0</v>
      </c>
      <c r="T277" s="123"/>
      <c r="U277" s="123">
        <v>0</v>
      </c>
      <c r="V277" s="123">
        <v>10</v>
      </c>
      <c r="W277" s="125"/>
      <c r="X277" s="121">
        <f t="shared" si="164"/>
        <v>55.388</v>
      </c>
      <c r="Y277" s="120"/>
      <c r="Z277" s="123"/>
      <c r="AA277" s="123">
        <v>0</v>
      </c>
      <c r="AB277" s="123">
        <v>55.388</v>
      </c>
      <c r="AC277" s="124"/>
      <c r="AD277" s="187">
        <f t="shared" si="156"/>
        <v>24.152</v>
      </c>
      <c r="AE277" s="120"/>
      <c r="AF277" s="123"/>
      <c r="AG277" s="123">
        <v>0</v>
      </c>
      <c r="AH277" s="123">
        <v>24.152</v>
      </c>
      <c r="AI277" s="125"/>
      <c r="AJ277" s="121">
        <f t="shared" si="159"/>
        <v>753.38</v>
      </c>
      <c r="AK277" s="122"/>
      <c r="AL277" s="123"/>
      <c r="AM277" s="123">
        <v>577.845</v>
      </c>
      <c r="AN277" s="123">
        <v>175.535</v>
      </c>
      <c r="AO277" s="124"/>
      <c r="AP277" s="187">
        <f t="shared" si="160"/>
        <v>0</v>
      </c>
      <c r="AQ277" s="122"/>
      <c r="AR277" s="123"/>
      <c r="AS277" s="123"/>
      <c r="AT277" s="123"/>
      <c r="AU277" s="125"/>
      <c r="AV277" s="121">
        <f t="shared" si="161"/>
        <v>7.08</v>
      </c>
      <c r="AW277" s="122"/>
      <c r="AX277" s="123"/>
      <c r="AY277" s="123"/>
      <c r="AZ277" s="123">
        <v>7.08</v>
      </c>
      <c r="BA277" s="124"/>
      <c r="BB277" s="243"/>
    </row>
    <row r="278" spans="1:54" s="244" customFormat="1" ht="25.5" customHeight="1" hidden="1" outlineLevel="1">
      <c r="A278" s="240"/>
      <c r="B278" s="241"/>
      <c r="C278" s="242">
        <v>33</v>
      </c>
      <c r="D278" s="241" t="s">
        <v>138</v>
      </c>
      <c r="E278" s="261" t="s">
        <v>244</v>
      </c>
      <c r="F278" s="111">
        <f>SUM(G278:K278)</f>
        <v>5520</v>
      </c>
      <c r="G278" s="112">
        <f aca="true" t="shared" si="165" ref="G278:K279">SUM(M278,S278,Y278,AE278,AK278,AQ278,AW278)</f>
        <v>0</v>
      </c>
      <c r="H278" s="113">
        <f t="shared" si="165"/>
        <v>0</v>
      </c>
      <c r="I278" s="113">
        <f t="shared" si="165"/>
        <v>3915</v>
      </c>
      <c r="J278" s="113">
        <f t="shared" si="165"/>
        <v>1605</v>
      </c>
      <c r="K278" s="185">
        <f t="shared" si="165"/>
        <v>0</v>
      </c>
      <c r="L278" s="121">
        <f t="shared" si="154"/>
        <v>0</v>
      </c>
      <c r="M278" s="122"/>
      <c r="N278" s="123"/>
      <c r="O278" s="123">
        <v>0</v>
      </c>
      <c r="P278" s="123">
        <v>0</v>
      </c>
      <c r="Q278" s="124"/>
      <c r="R278" s="187">
        <f t="shared" si="158"/>
        <v>0</v>
      </c>
      <c r="S278" s="122">
        <v>0</v>
      </c>
      <c r="T278" s="123"/>
      <c r="U278" s="123">
        <v>0</v>
      </c>
      <c r="V278" s="123">
        <v>0</v>
      </c>
      <c r="W278" s="125"/>
      <c r="X278" s="121">
        <f t="shared" si="164"/>
        <v>0</v>
      </c>
      <c r="Y278" s="120"/>
      <c r="Z278" s="123"/>
      <c r="AA278" s="123">
        <v>0</v>
      </c>
      <c r="AB278" s="123">
        <v>0</v>
      </c>
      <c r="AC278" s="124"/>
      <c r="AD278" s="187">
        <f t="shared" si="156"/>
        <v>0</v>
      </c>
      <c r="AE278" s="120"/>
      <c r="AF278" s="123"/>
      <c r="AG278" s="123">
        <v>0</v>
      </c>
      <c r="AH278" s="123">
        <v>0</v>
      </c>
      <c r="AI278" s="125"/>
      <c r="AJ278" s="121">
        <f t="shared" si="159"/>
        <v>5220</v>
      </c>
      <c r="AK278" s="122"/>
      <c r="AL278" s="123"/>
      <c r="AM278" s="123">
        <v>3915</v>
      </c>
      <c r="AN278" s="123">
        <v>1305</v>
      </c>
      <c r="AO278" s="124"/>
      <c r="AP278" s="187">
        <f t="shared" si="160"/>
        <v>0</v>
      </c>
      <c r="AQ278" s="122"/>
      <c r="AR278" s="123"/>
      <c r="AS278" s="123"/>
      <c r="AT278" s="123"/>
      <c r="AU278" s="125"/>
      <c r="AV278" s="121">
        <f t="shared" si="161"/>
        <v>300</v>
      </c>
      <c r="AW278" s="122"/>
      <c r="AX278" s="123"/>
      <c r="AY278" s="123"/>
      <c r="AZ278" s="123">
        <v>300</v>
      </c>
      <c r="BA278" s="124"/>
      <c r="BB278" s="243"/>
    </row>
    <row r="279" spans="1:54" s="244" customFormat="1" ht="25.5" customHeight="1" hidden="1" outlineLevel="1">
      <c r="A279" s="240"/>
      <c r="B279" s="241"/>
      <c r="C279" s="242">
        <v>34</v>
      </c>
      <c r="D279" s="241" t="s">
        <v>139</v>
      </c>
      <c r="E279" s="261" t="s">
        <v>244</v>
      </c>
      <c r="F279" s="111">
        <f>SUM(G279:K279)</f>
        <v>3700</v>
      </c>
      <c r="G279" s="112">
        <f t="shared" si="165"/>
        <v>0</v>
      </c>
      <c r="H279" s="113">
        <f t="shared" si="165"/>
        <v>0</v>
      </c>
      <c r="I279" s="113">
        <f t="shared" si="165"/>
        <v>2620.377</v>
      </c>
      <c r="J279" s="113">
        <f t="shared" si="165"/>
        <v>1079.623</v>
      </c>
      <c r="K279" s="185">
        <f t="shared" si="165"/>
        <v>0</v>
      </c>
      <c r="L279" s="121">
        <f t="shared" si="154"/>
        <v>0</v>
      </c>
      <c r="M279" s="122"/>
      <c r="N279" s="123"/>
      <c r="O279" s="123">
        <v>0</v>
      </c>
      <c r="P279" s="123">
        <v>0</v>
      </c>
      <c r="Q279" s="124"/>
      <c r="R279" s="187">
        <f t="shared" si="158"/>
        <v>30</v>
      </c>
      <c r="S279" s="122">
        <v>0</v>
      </c>
      <c r="T279" s="123"/>
      <c r="U279" s="123">
        <v>0</v>
      </c>
      <c r="V279" s="123">
        <v>30</v>
      </c>
      <c r="W279" s="125"/>
      <c r="X279" s="121">
        <f t="shared" si="164"/>
        <v>36.6</v>
      </c>
      <c r="Y279" s="120"/>
      <c r="Z279" s="123"/>
      <c r="AA279" s="123">
        <v>0</v>
      </c>
      <c r="AB279" s="123">
        <v>36.6</v>
      </c>
      <c r="AC279" s="124"/>
      <c r="AD279" s="187">
        <f t="shared" si="156"/>
        <v>73.2</v>
      </c>
      <c r="AE279" s="120"/>
      <c r="AF279" s="123"/>
      <c r="AG279" s="123">
        <v>0</v>
      </c>
      <c r="AH279" s="123">
        <v>73.2</v>
      </c>
      <c r="AI279" s="125"/>
      <c r="AJ279" s="121">
        <f t="shared" si="159"/>
        <v>69.564</v>
      </c>
      <c r="AK279" s="122"/>
      <c r="AL279" s="123"/>
      <c r="AM279" s="123"/>
      <c r="AN279" s="123">
        <v>69.564</v>
      </c>
      <c r="AO279" s="124"/>
      <c r="AP279" s="187">
        <f t="shared" si="160"/>
        <v>3480.636</v>
      </c>
      <c r="AQ279" s="122"/>
      <c r="AR279" s="123"/>
      <c r="AS279" s="123">
        <v>2620.377</v>
      </c>
      <c r="AT279" s="123">
        <v>860.259</v>
      </c>
      <c r="AU279" s="125"/>
      <c r="AV279" s="121">
        <f t="shared" si="161"/>
        <v>10</v>
      </c>
      <c r="AW279" s="122"/>
      <c r="AX279" s="123"/>
      <c r="AY279" s="123"/>
      <c r="AZ279" s="123">
        <v>10</v>
      </c>
      <c r="BA279" s="124"/>
      <c r="BB279" s="243"/>
    </row>
    <row r="280" spans="1:54" s="244" customFormat="1" ht="25.5" customHeight="1" hidden="1" outlineLevel="1" thickBot="1">
      <c r="A280" s="240">
        <v>57</v>
      </c>
      <c r="B280" s="241" t="s">
        <v>140</v>
      </c>
      <c r="C280" s="242">
        <v>35</v>
      </c>
      <c r="D280" s="241" t="s">
        <v>172</v>
      </c>
      <c r="E280" s="261" t="s">
        <v>244</v>
      </c>
      <c r="F280" s="111">
        <f t="shared" si="162"/>
        <v>31000</v>
      </c>
      <c r="G280" s="112">
        <f t="shared" si="163"/>
        <v>0</v>
      </c>
      <c r="H280" s="113">
        <f t="shared" si="163"/>
        <v>0</v>
      </c>
      <c r="I280" s="113">
        <f t="shared" si="163"/>
        <v>22500</v>
      </c>
      <c r="J280" s="113">
        <f t="shared" si="163"/>
        <v>8500</v>
      </c>
      <c r="K280" s="185">
        <f t="shared" si="163"/>
        <v>0</v>
      </c>
      <c r="L280" s="121">
        <f t="shared" si="154"/>
        <v>0</v>
      </c>
      <c r="M280" s="122"/>
      <c r="N280" s="123"/>
      <c r="O280" s="123">
        <v>0</v>
      </c>
      <c r="P280" s="123">
        <v>0</v>
      </c>
      <c r="Q280" s="124"/>
      <c r="R280" s="187">
        <f t="shared" si="158"/>
        <v>34.542</v>
      </c>
      <c r="S280" s="122">
        <v>0</v>
      </c>
      <c r="T280" s="123"/>
      <c r="U280" s="123">
        <v>0</v>
      </c>
      <c r="V280" s="123">
        <v>34.542</v>
      </c>
      <c r="W280" s="125"/>
      <c r="X280" s="121">
        <f t="shared" si="164"/>
        <v>228.838</v>
      </c>
      <c r="Y280" s="120"/>
      <c r="Z280" s="123"/>
      <c r="AA280" s="123">
        <v>0</v>
      </c>
      <c r="AB280" s="123">
        <v>228.838</v>
      </c>
      <c r="AC280" s="124"/>
      <c r="AD280" s="187">
        <f t="shared" si="156"/>
        <v>200</v>
      </c>
      <c r="AE280" s="120"/>
      <c r="AF280" s="123"/>
      <c r="AG280" s="123">
        <v>0</v>
      </c>
      <c r="AH280" s="123">
        <v>200</v>
      </c>
      <c r="AI280" s="125"/>
      <c r="AJ280" s="121">
        <f t="shared" si="159"/>
        <v>300</v>
      </c>
      <c r="AK280" s="122"/>
      <c r="AL280" s="123"/>
      <c r="AM280" s="123">
        <v>0</v>
      </c>
      <c r="AN280" s="123">
        <v>300</v>
      </c>
      <c r="AO280" s="124"/>
      <c r="AP280" s="187">
        <f t="shared" si="160"/>
        <v>17000</v>
      </c>
      <c r="AQ280" s="122"/>
      <c r="AR280" s="123"/>
      <c r="AS280" s="123">
        <v>12750</v>
      </c>
      <c r="AT280" s="123">
        <v>4250</v>
      </c>
      <c r="AU280" s="125"/>
      <c r="AV280" s="121">
        <f t="shared" si="161"/>
        <v>13236.619999999999</v>
      </c>
      <c r="AW280" s="122"/>
      <c r="AX280" s="123"/>
      <c r="AY280" s="123">
        <v>9750</v>
      </c>
      <c r="AZ280" s="123">
        <v>3486.62</v>
      </c>
      <c r="BA280" s="124"/>
      <c r="BB280" s="243"/>
    </row>
    <row r="281" spans="1:55" ht="31.5" customHeight="1" collapsed="1" thickBot="1">
      <c r="A281" s="70"/>
      <c r="B281" s="70"/>
      <c r="C281" s="109">
        <v>4</v>
      </c>
      <c r="D281" s="431" t="s">
        <v>321</v>
      </c>
      <c r="E281" s="438"/>
      <c r="F281" s="173">
        <f aca="true" t="shared" si="166" ref="F281:K286">L281+R281+X281+AD281+AJ281+AP281+AV281</f>
        <v>48220.74</v>
      </c>
      <c r="G281" s="174">
        <f t="shared" si="166"/>
        <v>1722.586</v>
      </c>
      <c r="H281" s="174">
        <f t="shared" si="166"/>
        <v>24176.273</v>
      </c>
      <c r="I281" s="174">
        <f t="shared" si="166"/>
        <v>0</v>
      </c>
      <c r="J281" s="174">
        <f t="shared" si="166"/>
        <v>21973.815000000002</v>
      </c>
      <c r="K281" s="183">
        <f t="shared" si="166"/>
        <v>348.066</v>
      </c>
      <c r="L281" s="170">
        <f aca="true" t="shared" si="167" ref="L281:L286">SUM(M281:Q281)</f>
        <v>21.96</v>
      </c>
      <c r="M281" s="66">
        <f>SUM(M282:M286)</f>
        <v>0</v>
      </c>
      <c r="N281" s="66">
        <f>SUM(N282:N286)</f>
        <v>0</v>
      </c>
      <c r="O281" s="66">
        <f>SUM(O282:O286)</f>
        <v>0</v>
      </c>
      <c r="P281" s="66">
        <f>SUM(P282:P286)</f>
        <v>21.96</v>
      </c>
      <c r="Q281" s="67">
        <f>SUM(Q282:Q286)</f>
        <v>0</v>
      </c>
      <c r="R281" s="68">
        <f aca="true" t="shared" si="168" ref="R281:R287">SUM(S281:W281)</f>
        <v>645.78</v>
      </c>
      <c r="S281" s="66">
        <f>SUM(S282:S286)</f>
        <v>37.5</v>
      </c>
      <c r="T281" s="66">
        <f>SUM(T282:T286)</f>
        <v>212.5</v>
      </c>
      <c r="U281" s="66">
        <f>SUM(U282:U286)</f>
        <v>0</v>
      </c>
      <c r="V281" s="66">
        <f>SUM(V282:V286)</f>
        <v>141.51999999999998</v>
      </c>
      <c r="W281" s="69">
        <f>SUM(W282:W286)</f>
        <v>254.26</v>
      </c>
      <c r="X281" s="170">
        <f t="shared" si="103"/>
        <v>400.715</v>
      </c>
      <c r="Y281" s="66">
        <f>SUM(Y282:Y286)</f>
        <v>114.017</v>
      </c>
      <c r="Z281" s="66">
        <f>SUM(Z282:Z286)</f>
        <v>79.432</v>
      </c>
      <c r="AA281" s="66">
        <f>SUM(AA282:AA286)</f>
        <v>0</v>
      </c>
      <c r="AB281" s="66">
        <f>SUM(AB282:AB286)</f>
        <v>113.46000000000001</v>
      </c>
      <c r="AC281" s="67">
        <f>SUM(AC282:AC286)</f>
        <v>93.806</v>
      </c>
      <c r="AD281" s="68">
        <f aca="true" t="shared" si="169" ref="AD281:AD287">SUM(AE281:AI281)</f>
        <v>1279.18</v>
      </c>
      <c r="AE281" s="66">
        <f>SUM(AE282:AE286)</f>
        <v>387.5</v>
      </c>
      <c r="AF281" s="66">
        <f>SUM(AF282:AF286)</f>
        <v>807.5</v>
      </c>
      <c r="AG281" s="66">
        <f>SUM(AG282:AG286)</f>
        <v>0</v>
      </c>
      <c r="AH281" s="66">
        <f>SUM(AH282:AH286)</f>
        <v>84.18</v>
      </c>
      <c r="AI281" s="69">
        <f>SUM(AI282:AI286)</f>
        <v>0</v>
      </c>
      <c r="AJ281" s="170">
        <f aca="true" t="shared" si="170" ref="AJ281:AJ286">SUM(AK281:AO281)</f>
        <v>20027.369</v>
      </c>
      <c r="AK281" s="66">
        <f>SUM(AK282:AK286)</f>
        <v>1048.6</v>
      </c>
      <c r="AL281" s="66">
        <f>SUM(AL282:AL286)</f>
        <v>9055.079</v>
      </c>
      <c r="AM281" s="66">
        <f>SUM(AM282:AM286)</f>
        <v>0</v>
      </c>
      <c r="AN281" s="66">
        <f>SUM(AN282:AN286)</f>
        <v>9923.69</v>
      </c>
      <c r="AO281" s="67">
        <f>SUM(AO282:AO286)</f>
        <v>0</v>
      </c>
      <c r="AP281" s="68">
        <f aca="true" t="shared" si="171" ref="AP281:AP286">SUM(AQ281:AU281)</f>
        <v>16519.634</v>
      </c>
      <c r="AQ281" s="66">
        <f>SUM(AQ282:AQ286)</f>
        <v>134.969</v>
      </c>
      <c r="AR281" s="66">
        <f>SUM(AR282:AR286)</f>
        <v>8071.762</v>
      </c>
      <c r="AS281" s="66">
        <f>SUM(AS282:AS286)</f>
        <v>0</v>
      </c>
      <c r="AT281" s="66">
        <f>SUM(AT282:AT286)</f>
        <v>8312.903</v>
      </c>
      <c r="AU281" s="69">
        <f>SUM(AU282:AU286)</f>
        <v>0</v>
      </c>
      <c r="AV281" s="170">
        <f aca="true" t="shared" si="172" ref="AV281:AV286">SUM(AW281:BA281)</f>
        <v>9326.101999999999</v>
      </c>
      <c r="AW281" s="66">
        <f>SUM(AW282:AW286)</f>
        <v>0</v>
      </c>
      <c r="AX281" s="66">
        <f>SUM(AX282:AX286)</f>
        <v>5950</v>
      </c>
      <c r="AY281" s="66">
        <f>SUM(AY282:AY286)</f>
        <v>0</v>
      </c>
      <c r="AZ281" s="66">
        <f>SUM(AZ282:AZ286)</f>
        <v>3376.102</v>
      </c>
      <c r="BA281" s="67">
        <v>0</v>
      </c>
      <c r="BB281" s="199">
        <v>0</v>
      </c>
      <c r="BC281" s="119"/>
    </row>
    <row r="282" spans="1:54" s="244" customFormat="1" ht="25.5" customHeight="1" hidden="1" outlineLevel="1">
      <c r="A282" s="240">
        <v>4</v>
      </c>
      <c r="B282" s="241" t="s">
        <v>141</v>
      </c>
      <c r="C282" s="242">
        <v>1</v>
      </c>
      <c r="D282" s="241" t="s">
        <v>151</v>
      </c>
      <c r="E282" s="261" t="s">
        <v>244</v>
      </c>
      <c r="F282" s="111">
        <f aca="true" t="shared" si="173" ref="F282:K282">L282+R282+X282+AD282+AJ282+AP282+AV282</f>
        <v>3993.24</v>
      </c>
      <c r="G282" s="112">
        <f t="shared" si="173"/>
        <v>598.986</v>
      </c>
      <c r="H282" s="113">
        <f t="shared" si="173"/>
        <v>3394.254</v>
      </c>
      <c r="I282" s="113">
        <f t="shared" si="173"/>
        <v>0</v>
      </c>
      <c r="J282" s="113">
        <f t="shared" si="173"/>
        <v>0</v>
      </c>
      <c r="K282" s="185">
        <f t="shared" si="173"/>
        <v>0</v>
      </c>
      <c r="L282" s="121">
        <f t="shared" si="167"/>
        <v>0</v>
      </c>
      <c r="M282" s="122"/>
      <c r="N282" s="123"/>
      <c r="O282" s="123"/>
      <c r="P282" s="123"/>
      <c r="Q282" s="124"/>
      <c r="R282" s="187">
        <f>SUM(S282:W282)</f>
        <v>250</v>
      </c>
      <c r="S282" s="122">
        <v>37.5</v>
      </c>
      <c r="T282" s="123">
        <v>212.5</v>
      </c>
      <c r="U282" s="123"/>
      <c r="V282" s="123"/>
      <c r="W282" s="125"/>
      <c r="X282" s="121">
        <f>SUM(Y282:AC282)</f>
        <v>93.449</v>
      </c>
      <c r="Y282" s="120">
        <v>14.017</v>
      </c>
      <c r="Z282" s="123">
        <v>79.432</v>
      </c>
      <c r="AA282" s="123"/>
      <c r="AB282" s="123"/>
      <c r="AC282" s="124"/>
      <c r="AD282" s="187">
        <f>SUM(AE282:AI282)</f>
        <v>950</v>
      </c>
      <c r="AE282" s="120">
        <v>142.5</v>
      </c>
      <c r="AF282" s="123">
        <v>807.5</v>
      </c>
      <c r="AG282" s="123"/>
      <c r="AH282" s="123"/>
      <c r="AI282" s="125"/>
      <c r="AJ282" s="121">
        <f t="shared" si="170"/>
        <v>1800</v>
      </c>
      <c r="AK282" s="122">
        <v>270</v>
      </c>
      <c r="AL282" s="123">
        <v>1530</v>
      </c>
      <c r="AM282" s="123"/>
      <c r="AN282" s="123"/>
      <c r="AO282" s="124"/>
      <c r="AP282" s="187">
        <f t="shared" si="171"/>
        <v>899.7909999999999</v>
      </c>
      <c r="AQ282" s="122">
        <v>134.969</v>
      </c>
      <c r="AR282" s="123">
        <v>764.822</v>
      </c>
      <c r="AS282" s="123"/>
      <c r="AT282" s="123"/>
      <c r="AU282" s="125"/>
      <c r="AV282" s="121">
        <f t="shared" si="172"/>
        <v>0</v>
      </c>
      <c r="AW282" s="122"/>
      <c r="AX282" s="123"/>
      <c r="AY282" s="123"/>
      <c r="AZ282" s="123"/>
      <c r="BA282" s="124"/>
      <c r="BB282" s="243"/>
    </row>
    <row r="283" spans="1:54" s="244" customFormat="1" ht="25.5" customHeight="1" hidden="1" outlineLevel="1">
      <c r="A283" s="240">
        <v>5</v>
      </c>
      <c r="B283" s="241" t="s">
        <v>142</v>
      </c>
      <c r="C283" s="242">
        <v>2</v>
      </c>
      <c r="D283" s="241" t="s">
        <v>173</v>
      </c>
      <c r="E283" s="261" t="s">
        <v>244</v>
      </c>
      <c r="F283" s="111">
        <f t="shared" si="166"/>
        <v>5500</v>
      </c>
      <c r="G283" s="112">
        <f t="shared" si="166"/>
        <v>0</v>
      </c>
      <c r="H283" s="113">
        <f t="shared" si="166"/>
        <v>4420.935</v>
      </c>
      <c r="I283" s="113">
        <f t="shared" si="166"/>
        <v>0</v>
      </c>
      <c r="J283" s="113">
        <f t="shared" si="166"/>
        <v>1079.065</v>
      </c>
      <c r="K283" s="185">
        <f t="shared" si="166"/>
        <v>0</v>
      </c>
      <c r="L283" s="121">
        <f t="shared" si="167"/>
        <v>0</v>
      </c>
      <c r="M283" s="122"/>
      <c r="N283" s="123"/>
      <c r="O283" s="123"/>
      <c r="P283" s="123"/>
      <c r="Q283" s="124"/>
      <c r="R283" s="187">
        <f t="shared" si="168"/>
        <v>128.1</v>
      </c>
      <c r="S283" s="122">
        <v>0</v>
      </c>
      <c r="T283" s="123">
        <v>0</v>
      </c>
      <c r="U283" s="123"/>
      <c r="V283" s="123">
        <v>128.1</v>
      </c>
      <c r="W283" s="125"/>
      <c r="X283" s="121">
        <f>SUM(Y283:AC283)</f>
        <v>84.18</v>
      </c>
      <c r="Y283" s="120">
        <v>0</v>
      </c>
      <c r="Z283" s="123">
        <v>0</v>
      </c>
      <c r="AA283" s="123"/>
      <c r="AB283" s="123">
        <v>84.18</v>
      </c>
      <c r="AC283" s="124"/>
      <c r="AD283" s="187">
        <f t="shared" si="169"/>
        <v>84.18</v>
      </c>
      <c r="AE283" s="120"/>
      <c r="AF283" s="123">
        <v>0</v>
      </c>
      <c r="AG283" s="123"/>
      <c r="AH283" s="123">
        <v>84.18</v>
      </c>
      <c r="AI283" s="125"/>
      <c r="AJ283" s="121">
        <f t="shared" si="170"/>
        <v>5201.1</v>
      </c>
      <c r="AK283" s="122"/>
      <c r="AL283" s="123">
        <v>4420.935</v>
      </c>
      <c r="AM283" s="123"/>
      <c r="AN283" s="123">
        <v>780.165</v>
      </c>
      <c r="AO283" s="124"/>
      <c r="AP283" s="187">
        <f t="shared" si="171"/>
        <v>0</v>
      </c>
      <c r="AQ283" s="122"/>
      <c r="AR283" s="123"/>
      <c r="AS283" s="123"/>
      <c r="AT283" s="123"/>
      <c r="AU283" s="125"/>
      <c r="AV283" s="121">
        <f t="shared" si="172"/>
        <v>2.44</v>
      </c>
      <c r="AW283" s="122"/>
      <c r="AX283" s="123"/>
      <c r="AY283" s="123"/>
      <c r="AZ283" s="123">
        <v>2.44</v>
      </c>
      <c r="BA283" s="124"/>
      <c r="BB283" s="243"/>
    </row>
    <row r="284" spans="1:54" s="244" customFormat="1" ht="25.5" customHeight="1" hidden="1" outlineLevel="1">
      <c r="A284" s="240">
        <v>6</v>
      </c>
      <c r="B284" s="241" t="s">
        <v>143</v>
      </c>
      <c r="C284" s="242">
        <v>3</v>
      </c>
      <c r="D284" s="241" t="s">
        <v>143</v>
      </c>
      <c r="E284" s="261" t="s">
        <v>244</v>
      </c>
      <c r="F284" s="111">
        <f t="shared" si="166"/>
        <v>8000</v>
      </c>
      <c r="G284" s="112">
        <f t="shared" si="166"/>
        <v>0</v>
      </c>
      <c r="H284" s="113">
        <f t="shared" si="166"/>
        <v>6504.144</v>
      </c>
      <c r="I284" s="113">
        <f t="shared" si="166"/>
        <v>0</v>
      </c>
      <c r="J284" s="113">
        <f t="shared" si="166"/>
        <v>1147.79</v>
      </c>
      <c r="K284" s="185">
        <f t="shared" si="166"/>
        <v>348.066</v>
      </c>
      <c r="L284" s="121">
        <f t="shared" si="167"/>
        <v>0</v>
      </c>
      <c r="M284" s="122"/>
      <c r="N284" s="123"/>
      <c r="O284" s="123"/>
      <c r="P284" s="123"/>
      <c r="Q284" s="124"/>
      <c r="R284" s="187">
        <f t="shared" si="168"/>
        <v>254.26</v>
      </c>
      <c r="S284" s="122"/>
      <c r="T284" s="123"/>
      <c r="U284" s="123">
        <v>0</v>
      </c>
      <c r="V284" s="123">
        <v>0</v>
      </c>
      <c r="W284" s="125">
        <v>254.26</v>
      </c>
      <c r="X284" s="121">
        <f>SUM(Y284:AC284)</f>
        <v>93.806</v>
      </c>
      <c r="Y284" s="120"/>
      <c r="Z284" s="123">
        <v>0</v>
      </c>
      <c r="AA284" s="123"/>
      <c r="AB284" s="123">
        <v>0</v>
      </c>
      <c r="AC284" s="124">
        <v>93.806</v>
      </c>
      <c r="AD284" s="187">
        <f t="shared" si="169"/>
        <v>0</v>
      </c>
      <c r="AE284" s="120"/>
      <c r="AF284" s="123">
        <v>0</v>
      </c>
      <c r="AG284" s="123"/>
      <c r="AH284" s="123">
        <v>0</v>
      </c>
      <c r="AI284" s="125"/>
      <c r="AJ284" s="121">
        <f t="shared" si="170"/>
        <v>3651.9339999999997</v>
      </c>
      <c r="AK284" s="122"/>
      <c r="AL284" s="123">
        <v>3104.144</v>
      </c>
      <c r="AM284" s="123"/>
      <c r="AN284" s="123">
        <v>547.79</v>
      </c>
      <c r="AO284" s="124"/>
      <c r="AP284" s="187">
        <f t="shared" si="171"/>
        <v>2000</v>
      </c>
      <c r="AQ284" s="122"/>
      <c r="AR284" s="123">
        <v>1700</v>
      </c>
      <c r="AS284" s="123"/>
      <c r="AT284" s="123">
        <v>300</v>
      </c>
      <c r="AU284" s="125"/>
      <c r="AV284" s="121">
        <f t="shared" si="172"/>
        <v>2000</v>
      </c>
      <c r="AW284" s="122"/>
      <c r="AX284" s="123">
        <v>1700</v>
      </c>
      <c r="AY284" s="123"/>
      <c r="AZ284" s="123">
        <v>300</v>
      </c>
      <c r="BA284" s="124"/>
      <c r="BB284" s="243"/>
    </row>
    <row r="285" spans="1:54" s="244" customFormat="1" ht="44.25" customHeight="1" hidden="1" outlineLevel="1">
      <c r="A285" s="240">
        <v>7</v>
      </c>
      <c r="B285" s="241" t="s">
        <v>144</v>
      </c>
      <c r="C285" s="242">
        <v>4</v>
      </c>
      <c r="D285" s="241" t="s">
        <v>152</v>
      </c>
      <c r="E285" s="261" t="s">
        <v>244</v>
      </c>
      <c r="F285" s="111">
        <f aca="true" t="shared" si="174" ref="F285:K285">L285+R285+X285+AD285+AJ285+AP285+AV285</f>
        <v>12720</v>
      </c>
      <c r="G285" s="112">
        <f t="shared" si="174"/>
        <v>1123.6</v>
      </c>
      <c r="H285" s="113">
        <f t="shared" si="174"/>
        <v>9856.939999999999</v>
      </c>
      <c r="I285" s="113">
        <f t="shared" si="174"/>
        <v>0</v>
      </c>
      <c r="J285" s="113">
        <f t="shared" si="174"/>
        <v>1739.46</v>
      </c>
      <c r="K285" s="185">
        <f t="shared" si="174"/>
        <v>0</v>
      </c>
      <c r="L285" s="121">
        <f t="shared" si="167"/>
        <v>0</v>
      </c>
      <c r="M285" s="122"/>
      <c r="N285" s="123"/>
      <c r="O285" s="123"/>
      <c r="P285" s="123"/>
      <c r="Q285" s="124"/>
      <c r="R285" s="187">
        <f>SUM(S285:W285)</f>
        <v>0</v>
      </c>
      <c r="S285" s="122">
        <v>0</v>
      </c>
      <c r="T285" s="123"/>
      <c r="U285" s="123">
        <v>0</v>
      </c>
      <c r="V285" s="123">
        <v>0</v>
      </c>
      <c r="W285" s="125"/>
      <c r="X285" s="121">
        <f>SUM(Y285:AC285)</f>
        <v>100</v>
      </c>
      <c r="Y285" s="120">
        <v>100</v>
      </c>
      <c r="Z285" s="123"/>
      <c r="AA285" s="123">
        <v>0</v>
      </c>
      <c r="AB285" s="123">
        <v>0</v>
      </c>
      <c r="AC285" s="124"/>
      <c r="AD285" s="187">
        <f>SUM(AE285:AI285)</f>
        <v>245</v>
      </c>
      <c r="AE285" s="120">
        <v>245</v>
      </c>
      <c r="AF285" s="123">
        <v>0</v>
      </c>
      <c r="AG285" s="123">
        <v>0</v>
      </c>
      <c r="AH285" s="123">
        <v>0</v>
      </c>
      <c r="AI285" s="125"/>
      <c r="AJ285" s="121">
        <f t="shared" si="170"/>
        <v>778.6</v>
      </c>
      <c r="AK285" s="122">
        <v>778.6</v>
      </c>
      <c r="AL285" s="123">
        <v>0</v>
      </c>
      <c r="AM285" s="123">
        <v>0</v>
      </c>
      <c r="AN285" s="123">
        <v>0</v>
      </c>
      <c r="AO285" s="124"/>
      <c r="AP285" s="187">
        <f t="shared" si="171"/>
        <v>6596.4</v>
      </c>
      <c r="AQ285" s="122">
        <v>0</v>
      </c>
      <c r="AR285" s="123">
        <v>5606.94</v>
      </c>
      <c r="AS285" s="123">
        <v>0</v>
      </c>
      <c r="AT285" s="123">
        <v>989.46</v>
      </c>
      <c r="AU285" s="125"/>
      <c r="AV285" s="121">
        <f t="shared" si="172"/>
        <v>5000</v>
      </c>
      <c r="AW285" s="122"/>
      <c r="AX285" s="123">
        <v>4250</v>
      </c>
      <c r="AY285" s="123"/>
      <c r="AZ285" s="123">
        <v>750</v>
      </c>
      <c r="BA285" s="124"/>
      <c r="BB285" s="243"/>
    </row>
    <row r="286" spans="1:54" s="244" customFormat="1" ht="44.25" customHeight="1" hidden="1" outlineLevel="1" thickBot="1">
      <c r="A286" s="240">
        <v>7</v>
      </c>
      <c r="B286" s="241" t="s">
        <v>144</v>
      </c>
      <c r="C286" s="242">
        <v>4</v>
      </c>
      <c r="D286" s="241" t="s">
        <v>443</v>
      </c>
      <c r="E286" s="261" t="s">
        <v>244</v>
      </c>
      <c r="F286" s="111">
        <f t="shared" si="166"/>
        <v>18007.5</v>
      </c>
      <c r="G286" s="112">
        <f t="shared" si="166"/>
        <v>0</v>
      </c>
      <c r="H286" s="113">
        <f t="shared" si="166"/>
        <v>0</v>
      </c>
      <c r="I286" s="113">
        <f t="shared" si="166"/>
        <v>0</v>
      </c>
      <c r="J286" s="113">
        <f t="shared" si="166"/>
        <v>18007.5</v>
      </c>
      <c r="K286" s="185">
        <f t="shared" si="166"/>
        <v>0</v>
      </c>
      <c r="L286" s="121">
        <f t="shared" si="167"/>
        <v>21.96</v>
      </c>
      <c r="M286" s="122"/>
      <c r="N286" s="123"/>
      <c r="O286" s="123"/>
      <c r="P286" s="123">
        <v>21.96</v>
      </c>
      <c r="Q286" s="124"/>
      <c r="R286" s="187">
        <f>SUM(S286:W286)</f>
        <v>13.42</v>
      </c>
      <c r="S286" s="122"/>
      <c r="T286" s="123"/>
      <c r="U286" s="123"/>
      <c r="V286" s="123">
        <v>13.42</v>
      </c>
      <c r="W286" s="125"/>
      <c r="X286" s="121">
        <f>SUM(Y286:AC286)</f>
        <v>29.28</v>
      </c>
      <c r="Y286" s="120"/>
      <c r="Z286" s="123"/>
      <c r="AA286" s="123"/>
      <c r="AB286" s="123">
        <v>29.28</v>
      </c>
      <c r="AC286" s="124"/>
      <c r="AD286" s="187">
        <f>SUM(AE286:AI286)</f>
        <v>0</v>
      </c>
      <c r="AE286" s="120"/>
      <c r="AF286" s="123"/>
      <c r="AG286" s="123"/>
      <c r="AH286" s="123">
        <v>0</v>
      </c>
      <c r="AI286" s="125"/>
      <c r="AJ286" s="121">
        <f t="shared" si="170"/>
        <v>8595.735</v>
      </c>
      <c r="AK286" s="122"/>
      <c r="AL286" s="123"/>
      <c r="AM286" s="123"/>
      <c r="AN286" s="123">
        <v>8595.735</v>
      </c>
      <c r="AO286" s="124"/>
      <c r="AP286" s="187">
        <f t="shared" si="171"/>
        <v>7023.443</v>
      </c>
      <c r="AQ286" s="122"/>
      <c r="AR286" s="123"/>
      <c r="AS286" s="123"/>
      <c r="AT286" s="123">
        <v>7023.443</v>
      </c>
      <c r="AU286" s="125"/>
      <c r="AV286" s="121">
        <f t="shared" si="172"/>
        <v>2323.662</v>
      </c>
      <c r="AW286" s="122"/>
      <c r="AX286" s="123"/>
      <c r="AY286" s="123"/>
      <c r="AZ286" s="123">
        <v>2323.662</v>
      </c>
      <c r="BA286" s="124"/>
      <c r="BB286" s="243"/>
    </row>
    <row r="287" spans="1:55" ht="33.75" customHeight="1" collapsed="1" thickBot="1">
      <c r="A287" s="84"/>
      <c r="B287" s="84"/>
      <c r="C287" s="436" t="s">
        <v>246</v>
      </c>
      <c r="D287" s="439"/>
      <c r="E287" s="440"/>
      <c r="F287" s="167">
        <f aca="true" t="shared" si="175" ref="F287:K288">L287+R287+X287+AD287+AJ287+AP287+AV287</f>
        <v>345080.506</v>
      </c>
      <c r="G287" s="44">
        <f t="shared" si="175"/>
        <v>175649.03799999997</v>
      </c>
      <c r="H287" s="44">
        <f t="shared" si="175"/>
        <v>109815.881</v>
      </c>
      <c r="I287" s="44">
        <f t="shared" si="175"/>
        <v>28386.35</v>
      </c>
      <c r="J287" s="44">
        <f t="shared" si="175"/>
        <v>0</v>
      </c>
      <c r="K287" s="145">
        <f t="shared" si="175"/>
        <v>31229.237</v>
      </c>
      <c r="L287" s="167">
        <f aca="true" t="shared" si="176" ref="L287:L303">SUM(M287:Q287)</f>
        <v>3360</v>
      </c>
      <c r="M287" s="44">
        <f>M288+M293+M297</f>
        <v>3360</v>
      </c>
      <c r="N287" s="44">
        <f>N288+N293+N297</f>
        <v>0</v>
      </c>
      <c r="O287" s="44">
        <f>O288+O293+O297</f>
        <v>0</v>
      </c>
      <c r="P287" s="44">
        <f>P288+P293+P297</f>
        <v>0</v>
      </c>
      <c r="Q287" s="45">
        <f>Q288+Q293+Q297</f>
        <v>0</v>
      </c>
      <c r="R287" s="46">
        <f t="shared" si="168"/>
        <v>87442.837</v>
      </c>
      <c r="S287" s="44">
        <f>S288+S293+S297</f>
        <v>59020.191999999995</v>
      </c>
      <c r="T287" s="44">
        <f>T288+T293+T297</f>
        <v>36.295</v>
      </c>
      <c r="U287" s="44">
        <f>U288+U293+U297</f>
        <v>28386.35</v>
      </c>
      <c r="V287" s="44">
        <f>V288+V293+V297</f>
        <v>0</v>
      </c>
      <c r="W287" s="145">
        <f>W288+W293+W297</f>
        <v>0</v>
      </c>
      <c r="X287" s="167">
        <f t="shared" si="103"/>
        <v>27509.992</v>
      </c>
      <c r="Y287" s="44">
        <f>Y288+Y293+Y297</f>
        <v>27501.499</v>
      </c>
      <c r="Z287" s="44">
        <f>Z288+Z293+Z297</f>
        <v>8.493</v>
      </c>
      <c r="AA287" s="44">
        <f>AA288+AA293+AA297</f>
        <v>0</v>
      </c>
      <c r="AB287" s="44">
        <f>AB288+AB293+AB297</f>
        <v>0</v>
      </c>
      <c r="AC287" s="45">
        <f>AC288+AC293+AC297</f>
        <v>0</v>
      </c>
      <c r="AD287" s="46">
        <f t="shared" si="169"/>
        <v>38800</v>
      </c>
      <c r="AE287" s="44">
        <f>AE288+AE293+AE297</f>
        <v>21900</v>
      </c>
      <c r="AF287" s="44">
        <f>AF288+AF293+AF297</f>
        <v>0</v>
      </c>
      <c r="AG287" s="44">
        <f>AG288+AG293+AG297</f>
        <v>0</v>
      </c>
      <c r="AH287" s="44">
        <f>AH288+AH293+AH297</f>
        <v>0</v>
      </c>
      <c r="AI287" s="145">
        <f>AI288+AI293+AI297</f>
        <v>16900</v>
      </c>
      <c r="AJ287" s="167">
        <f aca="true" t="shared" si="177" ref="AJ287:AJ303">SUM(AK287:AO287)</f>
        <v>161542.42599999998</v>
      </c>
      <c r="AK287" s="44">
        <f>AK288+AK293+AK297</f>
        <v>37442.096</v>
      </c>
      <c r="AL287" s="44">
        <f>AL288+AL293+AL297</f>
        <v>109771.093</v>
      </c>
      <c r="AM287" s="44">
        <f>AM288+AM293+AM297</f>
        <v>0</v>
      </c>
      <c r="AN287" s="44">
        <f>AN288+AN293+AN297</f>
        <v>0</v>
      </c>
      <c r="AO287" s="45">
        <f>AO288+AO293+AO297</f>
        <v>14329.237</v>
      </c>
      <c r="AP287" s="46">
        <f aca="true" t="shared" si="178" ref="AP287:AP303">SUM(AQ287:AU287)</f>
        <v>16925.251</v>
      </c>
      <c r="AQ287" s="44">
        <f>AQ288+AQ293+AQ297</f>
        <v>16925.251</v>
      </c>
      <c r="AR287" s="44">
        <f>AR288+AR293+AR297</f>
        <v>0</v>
      </c>
      <c r="AS287" s="44">
        <f>AS288+AS293+AS297</f>
        <v>0</v>
      </c>
      <c r="AT287" s="44">
        <f>AT288+AT293+AT297</f>
        <v>0</v>
      </c>
      <c r="AU287" s="145">
        <f>AU288+AU293+AU297</f>
        <v>0</v>
      </c>
      <c r="AV287" s="167">
        <f aca="true" t="shared" si="179" ref="AV287:AV303">SUM(AW287:BA287)</f>
        <v>9500</v>
      </c>
      <c r="AW287" s="44">
        <f>AW288+AW293+AW297</f>
        <v>9500</v>
      </c>
      <c r="AX287" s="44">
        <f>AX288+AX293+AX297</f>
        <v>0</v>
      </c>
      <c r="AY287" s="44">
        <f>AY288+AY293+AY297</f>
        <v>0</v>
      </c>
      <c r="AZ287" s="44">
        <f>AZ288+AZ293+AZ297</f>
        <v>0</v>
      </c>
      <c r="BA287" s="45">
        <f>BA288+BA293+BA297</f>
        <v>0</v>
      </c>
      <c r="BB287" s="206">
        <f>SUM(BB289:BB303)</f>
        <v>0</v>
      </c>
      <c r="BC287" s="119"/>
    </row>
    <row r="288" spans="1:55" ht="27" customHeight="1" collapsed="1" thickBot="1">
      <c r="A288" s="70"/>
      <c r="B288" s="70"/>
      <c r="C288" s="76">
        <v>1</v>
      </c>
      <c r="D288" s="431" t="s">
        <v>70</v>
      </c>
      <c r="E288" s="438"/>
      <c r="F288" s="168">
        <f t="shared" si="175"/>
        <v>28350</v>
      </c>
      <c r="G288" s="78">
        <f t="shared" si="175"/>
        <v>28350</v>
      </c>
      <c r="H288" s="78">
        <f t="shared" si="175"/>
        <v>0</v>
      </c>
      <c r="I288" s="78">
        <f t="shared" si="175"/>
        <v>0</v>
      </c>
      <c r="J288" s="78">
        <f t="shared" si="175"/>
        <v>0</v>
      </c>
      <c r="K288" s="80">
        <f t="shared" si="175"/>
        <v>0</v>
      </c>
      <c r="L288" s="168">
        <f t="shared" si="176"/>
        <v>3050</v>
      </c>
      <c r="M288" s="78">
        <f>SUM(M289:M292)</f>
        <v>3050</v>
      </c>
      <c r="N288" s="78">
        <f>SUM(N289:N292)</f>
        <v>0</v>
      </c>
      <c r="O288" s="78">
        <f>SUM(O289:O292)</f>
        <v>0</v>
      </c>
      <c r="P288" s="78">
        <f>SUM(P289:P292)</f>
        <v>0</v>
      </c>
      <c r="Q288" s="79">
        <f>SUM(Q289:Q292)</f>
        <v>0</v>
      </c>
      <c r="R288" s="77">
        <f aca="true" t="shared" si="180" ref="R288:R303">SUM(S288:W288)</f>
        <v>15600</v>
      </c>
      <c r="S288" s="78">
        <f>SUM(S289:S292)</f>
        <v>15600</v>
      </c>
      <c r="T288" s="78">
        <f>SUM(T289:T292)</f>
        <v>0</v>
      </c>
      <c r="U288" s="78">
        <f>SUM(U289:U292)</f>
        <v>0</v>
      </c>
      <c r="V288" s="78">
        <f>SUM(V289:V292)</f>
        <v>0</v>
      </c>
      <c r="W288" s="80">
        <f>SUM(W289:W292)</f>
        <v>0</v>
      </c>
      <c r="X288" s="168">
        <f aca="true" t="shared" si="181" ref="X288:X303">SUM(Y288:AC288)</f>
        <v>3000</v>
      </c>
      <c r="Y288" s="78">
        <f>SUM(Y289:Y292)</f>
        <v>3000</v>
      </c>
      <c r="Z288" s="78">
        <f>SUM(Z289:Z292)</f>
        <v>0</v>
      </c>
      <c r="AA288" s="78">
        <f>SUM(AA289:AA292)</f>
        <v>0</v>
      </c>
      <c r="AB288" s="78">
        <f>SUM(AB289:AB292)</f>
        <v>0</v>
      </c>
      <c r="AC288" s="79">
        <f>SUM(AC289:AC292)</f>
        <v>0</v>
      </c>
      <c r="AD288" s="77">
        <f aca="true" t="shared" si="182" ref="AD288:AD303">SUM(AE288:AI288)</f>
        <v>0</v>
      </c>
      <c r="AE288" s="78">
        <f>SUM(AE289:AE292)</f>
        <v>0</v>
      </c>
      <c r="AF288" s="78">
        <f>SUM(AF289:AF292)</f>
        <v>0</v>
      </c>
      <c r="AG288" s="78">
        <f>SUM(AG289:AG292)</f>
        <v>0</v>
      </c>
      <c r="AH288" s="78">
        <f>SUM(AH289:AH292)</f>
        <v>0</v>
      </c>
      <c r="AI288" s="80">
        <f>SUM(AI289:AI292)</f>
        <v>0</v>
      </c>
      <c r="AJ288" s="168">
        <f t="shared" si="177"/>
        <v>0</v>
      </c>
      <c r="AK288" s="78">
        <f>SUM(AK289:AK292)</f>
        <v>0</v>
      </c>
      <c r="AL288" s="78">
        <f>SUM(AL289:AL292)</f>
        <v>0</v>
      </c>
      <c r="AM288" s="78">
        <f>SUM(AM289:AM292)</f>
        <v>0</v>
      </c>
      <c r="AN288" s="78">
        <f>SUM(AN289:AN292)</f>
        <v>0</v>
      </c>
      <c r="AO288" s="79">
        <f>SUM(AO289:AO292)</f>
        <v>0</v>
      </c>
      <c r="AP288" s="77">
        <f t="shared" si="178"/>
        <v>0</v>
      </c>
      <c r="AQ288" s="78">
        <f>SUM(AQ289:AQ292)</f>
        <v>0</v>
      </c>
      <c r="AR288" s="78">
        <f>SUM(AR289:AR292)</f>
        <v>0</v>
      </c>
      <c r="AS288" s="78">
        <f>SUM(AS289:AS292)</f>
        <v>0</v>
      </c>
      <c r="AT288" s="78">
        <f>SUM(AT289:AT292)</f>
        <v>0</v>
      </c>
      <c r="AU288" s="80">
        <f>SUM(AU289:AU292)</f>
        <v>0</v>
      </c>
      <c r="AV288" s="168">
        <f t="shared" si="179"/>
        <v>6700</v>
      </c>
      <c r="AW288" s="78">
        <f>SUM(AW289:AW292)</f>
        <v>6700</v>
      </c>
      <c r="AX288" s="78">
        <f>SUM(AX289:AX292)</f>
        <v>0</v>
      </c>
      <c r="AY288" s="78">
        <f>SUM(AY289:AY292)</f>
        <v>0</v>
      </c>
      <c r="AZ288" s="78">
        <f>SUM(AZ289:AZ292)</f>
        <v>0</v>
      </c>
      <c r="BA288" s="79">
        <f>SUM(BA289:BA292)</f>
        <v>0</v>
      </c>
      <c r="BB288" s="201">
        <v>0</v>
      </c>
      <c r="BC288" s="119"/>
    </row>
    <row r="289" spans="1:55" ht="61.5" customHeight="1" hidden="1" outlineLevel="1">
      <c r="A289" s="31">
        <v>1</v>
      </c>
      <c r="C289" s="63">
        <v>1</v>
      </c>
      <c r="D289" s="55" t="s">
        <v>353</v>
      </c>
      <c r="E289" s="263" t="s">
        <v>342</v>
      </c>
      <c r="F289" s="169">
        <f aca="true" t="shared" si="183" ref="F289:F303">L289+R289+X289+AD289+AJ289+AP289+AV289</f>
        <v>10550</v>
      </c>
      <c r="G289" s="8">
        <f aca="true" t="shared" si="184" ref="G289:G303">M289+S289+Y289+AE289+AK289+AQ289+AW289</f>
        <v>10550</v>
      </c>
      <c r="H289" s="11">
        <f aca="true" t="shared" si="185" ref="H289:H303">N289+T289+Z289+AF289+AL289+AR289+AX289</f>
        <v>0</v>
      </c>
      <c r="I289" s="22">
        <f aca="true" t="shared" si="186" ref="I289:I303">O289+U289+AA289+AG289+AM289+AS289+AY289</f>
        <v>0</v>
      </c>
      <c r="J289" s="16">
        <f aca="true" t="shared" si="187" ref="J289:J303">P289+V289+AB289+AH289+AN289+AT289+AZ289</f>
        <v>0</v>
      </c>
      <c r="K289" s="26">
        <f aca="true" t="shared" si="188" ref="K289:K303">Q289+W289+AC289+AI289+AO289+AU289+BA289</f>
        <v>0</v>
      </c>
      <c r="L289" s="195">
        <f t="shared" si="176"/>
        <v>250</v>
      </c>
      <c r="M289" s="54">
        <v>250</v>
      </c>
      <c r="N289" s="50"/>
      <c r="O289" s="50"/>
      <c r="P289" s="50"/>
      <c r="Q289" s="51"/>
      <c r="R289" s="16">
        <f t="shared" si="180"/>
        <v>10300</v>
      </c>
      <c r="S289" s="9">
        <v>10300</v>
      </c>
      <c r="T289" s="22"/>
      <c r="U289" s="22"/>
      <c r="V289" s="22"/>
      <c r="W289" s="26"/>
      <c r="X289" s="195">
        <f t="shared" si="181"/>
        <v>0</v>
      </c>
      <c r="Y289" s="54"/>
      <c r="Z289" s="50"/>
      <c r="AA289" s="50"/>
      <c r="AB289" s="50"/>
      <c r="AC289" s="51"/>
      <c r="AD289" s="16">
        <f t="shared" si="182"/>
        <v>0</v>
      </c>
      <c r="AE289" s="9"/>
      <c r="AF289" s="22"/>
      <c r="AG289" s="22"/>
      <c r="AH289" s="22"/>
      <c r="AI289" s="26"/>
      <c r="AJ289" s="195">
        <f t="shared" si="177"/>
        <v>0</v>
      </c>
      <c r="AK289" s="54"/>
      <c r="AL289" s="50"/>
      <c r="AM289" s="50"/>
      <c r="AN289" s="50"/>
      <c r="AO289" s="51"/>
      <c r="AP289" s="16">
        <f t="shared" si="178"/>
        <v>0</v>
      </c>
      <c r="AQ289" s="9"/>
      <c r="AR289" s="22"/>
      <c r="AS289" s="22"/>
      <c r="AT289" s="22"/>
      <c r="AU289" s="26"/>
      <c r="AV289" s="195">
        <f t="shared" si="179"/>
        <v>0</v>
      </c>
      <c r="AW289" s="54"/>
      <c r="AX289" s="50"/>
      <c r="AY289" s="50"/>
      <c r="AZ289" s="50"/>
      <c r="BA289" s="51"/>
      <c r="BB289" s="212"/>
      <c r="BC289" s="119"/>
    </row>
    <row r="290" spans="1:55" ht="60" hidden="1" outlineLevel="1">
      <c r="A290" s="31">
        <v>1</v>
      </c>
      <c r="C290" s="63">
        <v>2</v>
      </c>
      <c r="D290" s="56" t="s">
        <v>352</v>
      </c>
      <c r="E290" s="264" t="s">
        <v>343</v>
      </c>
      <c r="F290" s="169">
        <f t="shared" si="183"/>
        <v>5300</v>
      </c>
      <c r="G290" s="8">
        <f t="shared" si="184"/>
        <v>5300</v>
      </c>
      <c r="H290" s="11">
        <f t="shared" si="185"/>
        <v>0</v>
      </c>
      <c r="I290" s="22">
        <f t="shared" si="186"/>
        <v>0</v>
      </c>
      <c r="J290" s="16">
        <f t="shared" si="187"/>
        <v>0</v>
      </c>
      <c r="K290" s="26">
        <f t="shared" si="188"/>
        <v>0</v>
      </c>
      <c r="L290" s="192">
        <f t="shared" si="176"/>
        <v>1000</v>
      </c>
      <c r="M290" s="9">
        <v>1000</v>
      </c>
      <c r="N290" s="26"/>
      <c r="O290" s="22"/>
      <c r="P290" s="22"/>
      <c r="Q290" s="43"/>
      <c r="R290" s="16">
        <f t="shared" si="180"/>
        <v>3300</v>
      </c>
      <c r="S290" s="9">
        <v>3300</v>
      </c>
      <c r="T290" s="22"/>
      <c r="U290" s="22"/>
      <c r="V290" s="22"/>
      <c r="W290" s="26"/>
      <c r="X290" s="192">
        <f t="shared" si="181"/>
        <v>1000</v>
      </c>
      <c r="Y290" s="9">
        <v>1000</v>
      </c>
      <c r="Z290" s="22"/>
      <c r="AA290" s="22"/>
      <c r="AB290" s="22"/>
      <c r="AC290" s="43"/>
      <c r="AD290" s="16">
        <f t="shared" si="182"/>
        <v>0</v>
      </c>
      <c r="AE290" s="20"/>
      <c r="AF290" s="22"/>
      <c r="AG290" s="22"/>
      <c r="AH290" s="22"/>
      <c r="AI290" s="26"/>
      <c r="AJ290" s="192">
        <f t="shared" si="177"/>
        <v>0</v>
      </c>
      <c r="AK290" s="20"/>
      <c r="AL290" s="22"/>
      <c r="AM290" s="22"/>
      <c r="AN290" s="22"/>
      <c r="AO290" s="43"/>
      <c r="AP290" s="16">
        <f t="shared" si="178"/>
        <v>0</v>
      </c>
      <c r="AQ290" s="20"/>
      <c r="AR290" s="22"/>
      <c r="AS290" s="22"/>
      <c r="AT290" s="22"/>
      <c r="AU290" s="26"/>
      <c r="AV290" s="192">
        <f t="shared" si="179"/>
        <v>0</v>
      </c>
      <c r="AW290" s="9"/>
      <c r="AX290" s="22"/>
      <c r="AY290" s="22"/>
      <c r="AZ290" s="22"/>
      <c r="BA290" s="43"/>
      <c r="BB290" s="202"/>
      <c r="BC290" s="119"/>
    </row>
    <row r="291" spans="1:55" ht="45" hidden="1" outlineLevel="1">
      <c r="A291" s="31">
        <v>1</v>
      </c>
      <c r="C291" s="63">
        <v>3</v>
      </c>
      <c r="D291" s="56" t="s">
        <v>277</v>
      </c>
      <c r="E291" s="264" t="s">
        <v>343</v>
      </c>
      <c r="F291" s="169">
        <f aca="true" t="shared" si="189" ref="F291:K292">L291+R291+X291+AD291+AJ291+AP291+AV291</f>
        <v>3800</v>
      </c>
      <c r="G291" s="8">
        <f t="shared" si="189"/>
        <v>3800</v>
      </c>
      <c r="H291" s="11">
        <f t="shared" si="189"/>
        <v>0</v>
      </c>
      <c r="I291" s="22">
        <f t="shared" si="189"/>
        <v>0</v>
      </c>
      <c r="J291" s="16">
        <f t="shared" si="189"/>
        <v>0</v>
      </c>
      <c r="K291" s="26">
        <f t="shared" si="189"/>
        <v>0</v>
      </c>
      <c r="L291" s="192">
        <f>SUM(M291:Q291)</f>
        <v>1800</v>
      </c>
      <c r="M291" s="9">
        <v>1800</v>
      </c>
      <c r="N291" s="22"/>
      <c r="O291" s="22"/>
      <c r="P291" s="22"/>
      <c r="Q291" s="43"/>
      <c r="R291" s="16">
        <f>SUM(S291:W291)</f>
        <v>2000</v>
      </c>
      <c r="S291" s="9">
        <v>2000</v>
      </c>
      <c r="T291" s="22"/>
      <c r="U291" s="22"/>
      <c r="V291" s="22"/>
      <c r="W291" s="26"/>
      <c r="X291" s="192">
        <f>SUM(Y291:AC291)</f>
        <v>0</v>
      </c>
      <c r="Y291" s="20"/>
      <c r="Z291" s="22"/>
      <c r="AA291" s="22"/>
      <c r="AB291" s="22"/>
      <c r="AC291" s="43"/>
      <c r="AD291" s="16">
        <f>SUM(AE291:AI291)</f>
        <v>0</v>
      </c>
      <c r="AE291" s="9"/>
      <c r="AF291" s="22"/>
      <c r="AG291" s="22"/>
      <c r="AH291" s="22"/>
      <c r="AI291" s="26"/>
      <c r="AJ291" s="192">
        <f>SUM(AK291:AO291)</f>
        <v>0</v>
      </c>
      <c r="AK291" s="9"/>
      <c r="AL291" s="22"/>
      <c r="AM291" s="22"/>
      <c r="AN291" s="22"/>
      <c r="AO291" s="43"/>
      <c r="AP291" s="16">
        <f>SUM(AQ291:AU291)</f>
        <v>0</v>
      </c>
      <c r="AQ291" s="9"/>
      <c r="AR291" s="22"/>
      <c r="AS291" s="22"/>
      <c r="AT291" s="22"/>
      <c r="AU291" s="26"/>
      <c r="AV291" s="192">
        <f>SUM(AW291:BA291)</f>
        <v>0</v>
      </c>
      <c r="AW291" s="9"/>
      <c r="AX291" s="22"/>
      <c r="AY291" s="22"/>
      <c r="AZ291" s="22"/>
      <c r="BA291" s="43"/>
      <c r="BB291" s="203"/>
      <c r="BC291" s="119"/>
    </row>
    <row r="292" spans="1:55" ht="77.25" customHeight="1" hidden="1" outlineLevel="1" thickBot="1">
      <c r="A292" s="31">
        <v>3</v>
      </c>
      <c r="C292" s="63">
        <v>4</v>
      </c>
      <c r="D292" s="56" t="s">
        <v>166</v>
      </c>
      <c r="E292" s="264" t="s">
        <v>343</v>
      </c>
      <c r="F292" s="169">
        <f t="shared" si="189"/>
        <v>8700</v>
      </c>
      <c r="G292" s="8">
        <f t="shared" si="189"/>
        <v>8700</v>
      </c>
      <c r="H292" s="11">
        <f t="shared" si="189"/>
        <v>0</v>
      </c>
      <c r="I292" s="22">
        <f t="shared" si="189"/>
        <v>0</v>
      </c>
      <c r="J292" s="16">
        <f t="shared" si="189"/>
        <v>0</v>
      </c>
      <c r="K292" s="26">
        <f t="shared" si="189"/>
        <v>0</v>
      </c>
      <c r="L292" s="192">
        <f>SUM(M292:Q292)</f>
        <v>0</v>
      </c>
      <c r="M292" s="9"/>
      <c r="N292" s="22"/>
      <c r="O292" s="22"/>
      <c r="P292" s="22"/>
      <c r="Q292" s="43"/>
      <c r="R292" s="16">
        <f>SUM(S292:W292)</f>
        <v>0</v>
      </c>
      <c r="S292" s="9"/>
      <c r="T292" s="22"/>
      <c r="U292" s="22"/>
      <c r="V292" s="22"/>
      <c r="W292" s="26"/>
      <c r="X292" s="192">
        <f>SUM(Y292:AC292)</f>
        <v>2000</v>
      </c>
      <c r="Y292" s="20">
        <v>2000</v>
      </c>
      <c r="Z292" s="22"/>
      <c r="AA292" s="22"/>
      <c r="AB292" s="22"/>
      <c r="AC292" s="43"/>
      <c r="AD292" s="16">
        <f>SUM(AE292:AI292)</f>
        <v>0</v>
      </c>
      <c r="AE292" s="9"/>
      <c r="AF292" s="22"/>
      <c r="AG292" s="22"/>
      <c r="AH292" s="22"/>
      <c r="AI292" s="26"/>
      <c r="AJ292" s="192">
        <f>SUM(AK292:AO292)</f>
        <v>0</v>
      </c>
      <c r="AK292" s="9"/>
      <c r="AL292" s="22"/>
      <c r="AM292" s="22"/>
      <c r="AN292" s="22"/>
      <c r="AO292" s="43"/>
      <c r="AP292" s="16">
        <f>SUM(AQ292:AU292)</f>
        <v>0</v>
      </c>
      <c r="AQ292" s="9"/>
      <c r="AR292" s="22"/>
      <c r="AS292" s="22"/>
      <c r="AT292" s="22"/>
      <c r="AU292" s="26"/>
      <c r="AV292" s="192">
        <f>SUM(AW292:BA292)</f>
        <v>6700</v>
      </c>
      <c r="AW292" s="9">
        <v>6700</v>
      </c>
      <c r="AX292" s="22"/>
      <c r="AY292" s="22"/>
      <c r="AZ292" s="22"/>
      <c r="BA292" s="43"/>
      <c r="BB292" s="203"/>
      <c r="BC292" s="119"/>
    </row>
    <row r="293" spans="1:55" ht="30" customHeight="1" collapsed="1" thickBot="1">
      <c r="A293" s="70"/>
      <c r="B293" s="70"/>
      <c r="C293" s="65">
        <v>2</v>
      </c>
      <c r="D293" s="431" t="s">
        <v>305</v>
      </c>
      <c r="E293" s="438"/>
      <c r="F293" s="170">
        <f t="shared" si="183"/>
        <v>22762.688000000002</v>
      </c>
      <c r="G293" s="66">
        <f t="shared" si="184"/>
        <v>22762.688000000002</v>
      </c>
      <c r="H293" s="66">
        <f t="shared" si="185"/>
        <v>0</v>
      </c>
      <c r="I293" s="66">
        <f t="shared" si="186"/>
        <v>0</v>
      </c>
      <c r="J293" s="66">
        <f t="shared" si="187"/>
        <v>0</v>
      </c>
      <c r="K293" s="69">
        <f t="shared" si="188"/>
        <v>0</v>
      </c>
      <c r="L293" s="170">
        <f t="shared" si="176"/>
        <v>310</v>
      </c>
      <c r="M293" s="66">
        <f>SUM(M294:M296)</f>
        <v>310</v>
      </c>
      <c r="N293" s="66">
        <f>SUM(N294:N296)</f>
        <v>0</v>
      </c>
      <c r="O293" s="66">
        <f>SUM(O294:O296)</f>
        <v>0</v>
      </c>
      <c r="P293" s="66">
        <f>SUM(P294:P296)</f>
        <v>0</v>
      </c>
      <c r="Q293" s="67">
        <f>SUM(Q294:Q296)</f>
        <v>0</v>
      </c>
      <c r="R293" s="68">
        <f t="shared" si="180"/>
        <v>27.437</v>
      </c>
      <c r="S293" s="66">
        <f>SUM(S294:S296)</f>
        <v>27.437</v>
      </c>
      <c r="T293" s="66">
        <f>SUM(T294:T296)</f>
        <v>0</v>
      </c>
      <c r="U293" s="66">
        <f>SUM(U294:U296)</f>
        <v>0</v>
      </c>
      <c r="V293" s="66">
        <f>SUM(V294:V296)</f>
        <v>0</v>
      </c>
      <c r="W293" s="69">
        <f>SUM(W294:W296)</f>
        <v>0</v>
      </c>
      <c r="X293" s="170">
        <f t="shared" si="181"/>
        <v>0</v>
      </c>
      <c r="Y293" s="66">
        <f>SUM(Y294:Y296)</f>
        <v>0</v>
      </c>
      <c r="Z293" s="66">
        <f>SUM(Z294:Z296)</f>
        <v>0</v>
      </c>
      <c r="AA293" s="66">
        <f>SUM(AA294:AA296)</f>
        <v>0</v>
      </c>
      <c r="AB293" s="66">
        <f>SUM(AB294:AB296)</f>
        <v>0</v>
      </c>
      <c r="AC293" s="67">
        <f>SUM(AC294:AC296)</f>
        <v>0</v>
      </c>
      <c r="AD293" s="68">
        <f t="shared" si="182"/>
        <v>0</v>
      </c>
      <c r="AE293" s="66">
        <f>SUM(AE294:AE296)</f>
        <v>0</v>
      </c>
      <c r="AF293" s="66">
        <f>SUM(AF294:AF296)</f>
        <v>0</v>
      </c>
      <c r="AG293" s="66">
        <f>SUM(AG294:AG296)</f>
        <v>0</v>
      </c>
      <c r="AH293" s="66">
        <f>SUM(AH294:AH296)</f>
        <v>0</v>
      </c>
      <c r="AI293" s="69">
        <f>SUM(AI294:AI296)</f>
        <v>0</v>
      </c>
      <c r="AJ293" s="170">
        <f t="shared" si="177"/>
        <v>10500</v>
      </c>
      <c r="AK293" s="66">
        <f>SUM(AK294:AK296)</f>
        <v>10500</v>
      </c>
      <c r="AL293" s="66">
        <f>SUM(AL294:AL296)</f>
        <v>0</v>
      </c>
      <c r="AM293" s="66">
        <f>SUM(AM294:AM296)</f>
        <v>0</v>
      </c>
      <c r="AN293" s="66">
        <f>SUM(AN294:AN296)</f>
        <v>0</v>
      </c>
      <c r="AO293" s="67">
        <f>SUM(AO294:AO296)</f>
        <v>0</v>
      </c>
      <c r="AP293" s="68">
        <f t="shared" si="178"/>
        <v>11925.251</v>
      </c>
      <c r="AQ293" s="66">
        <f>SUM(AQ294:AQ296)</f>
        <v>11925.251</v>
      </c>
      <c r="AR293" s="66">
        <f>SUM(AR294:AR296)</f>
        <v>0</v>
      </c>
      <c r="AS293" s="66">
        <f>SUM(AS294:AS296)</f>
        <v>0</v>
      </c>
      <c r="AT293" s="66">
        <f>SUM(AT294:AT296)</f>
        <v>0</v>
      </c>
      <c r="AU293" s="69">
        <f>SUM(AU294:AU296)</f>
        <v>0</v>
      </c>
      <c r="AV293" s="170">
        <f t="shared" si="179"/>
        <v>0</v>
      </c>
      <c r="AW293" s="66">
        <f>SUM(AW294:AW296)</f>
        <v>0</v>
      </c>
      <c r="AX293" s="66">
        <f>SUM(AX294:AX296)</f>
        <v>0</v>
      </c>
      <c r="AY293" s="66">
        <f>SUM(AY294:AY296)</f>
        <v>0</v>
      </c>
      <c r="AZ293" s="66">
        <f>SUM(AZ294:AZ296)</f>
        <v>0</v>
      </c>
      <c r="BA293" s="67">
        <f>SUM(BA294:BA296)</f>
        <v>0</v>
      </c>
      <c r="BB293" s="199">
        <v>0</v>
      </c>
      <c r="BC293" s="119"/>
    </row>
    <row r="294" spans="1:55" ht="60" hidden="1" outlineLevel="1">
      <c r="A294" s="31">
        <v>2</v>
      </c>
      <c r="C294" s="63">
        <v>1</v>
      </c>
      <c r="D294" s="61" t="s">
        <v>131</v>
      </c>
      <c r="E294" s="264" t="s">
        <v>337</v>
      </c>
      <c r="F294" s="172">
        <f t="shared" si="183"/>
        <v>22600</v>
      </c>
      <c r="G294" s="8">
        <f t="shared" si="184"/>
        <v>22600</v>
      </c>
      <c r="H294" s="58">
        <f t="shared" si="185"/>
        <v>0</v>
      </c>
      <c r="I294" s="19">
        <f t="shared" si="186"/>
        <v>0</v>
      </c>
      <c r="J294" s="18">
        <f t="shared" si="187"/>
        <v>0</v>
      </c>
      <c r="K294" s="30">
        <f t="shared" si="188"/>
        <v>0</v>
      </c>
      <c r="L294" s="190">
        <f t="shared" si="176"/>
        <v>160</v>
      </c>
      <c r="M294" s="9">
        <v>160</v>
      </c>
      <c r="N294" s="19"/>
      <c r="O294" s="19"/>
      <c r="P294" s="19"/>
      <c r="Q294" s="52"/>
      <c r="R294" s="18">
        <f t="shared" si="180"/>
        <v>14.749</v>
      </c>
      <c r="S294" s="9">
        <v>14.749</v>
      </c>
      <c r="T294" s="19"/>
      <c r="U294" s="19"/>
      <c r="V294" s="19"/>
      <c r="W294" s="30"/>
      <c r="X294" s="190">
        <f t="shared" si="181"/>
        <v>0</v>
      </c>
      <c r="Y294" s="9">
        <v>0</v>
      </c>
      <c r="Z294" s="19"/>
      <c r="AA294" s="19"/>
      <c r="AB294" s="19"/>
      <c r="AC294" s="52"/>
      <c r="AD294" s="18">
        <f t="shared" si="182"/>
        <v>0</v>
      </c>
      <c r="AE294" s="9">
        <v>0</v>
      </c>
      <c r="AF294" s="19"/>
      <c r="AG294" s="19"/>
      <c r="AH294" s="19"/>
      <c r="AI294" s="30"/>
      <c r="AJ294" s="190">
        <f t="shared" si="177"/>
        <v>10500</v>
      </c>
      <c r="AK294" s="9">
        <v>10500</v>
      </c>
      <c r="AL294" s="19"/>
      <c r="AM294" s="19"/>
      <c r="AN294" s="19"/>
      <c r="AO294" s="52"/>
      <c r="AP294" s="18">
        <f t="shared" si="178"/>
        <v>11925.251</v>
      </c>
      <c r="AQ294" s="9">
        <v>11925.251</v>
      </c>
      <c r="AR294" s="19"/>
      <c r="AS294" s="19"/>
      <c r="AT294" s="19"/>
      <c r="AU294" s="30"/>
      <c r="AV294" s="190">
        <f t="shared" si="179"/>
        <v>0</v>
      </c>
      <c r="AW294" s="9"/>
      <c r="AX294" s="19"/>
      <c r="AY294" s="19"/>
      <c r="AZ294" s="19"/>
      <c r="BA294" s="52"/>
      <c r="BB294" s="200"/>
      <c r="BC294" s="119"/>
    </row>
    <row r="295" spans="1:55" ht="88.5" customHeight="1" hidden="1" outlineLevel="1">
      <c r="A295" s="31">
        <v>2</v>
      </c>
      <c r="C295" s="63">
        <v>2</v>
      </c>
      <c r="D295" s="61" t="s">
        <v>351</v>
      </c>
      <c r="E295" s="264" t="s">
        <v>346</v>
      </c>
      <c r="F295" s="172">
        <f t="shared" si="183"/>
        <v>150</v>
      </c>
      <c r="G295" s="8">
        <f t="shared" si="184"/>
        <v>150</v>
      </c>
      <c r="H295" s="58">
        <f t="shared" si="185"/>
        <v>0</v>
      </c>
      <c r="I295" s="19">
        <f t="shared" si="186"/>
        <v>0</v>
      </c>
      <c r="J295" s="18">
        <f t="shared" si="187"/>
        <v>0</v>
      </c>
      <c r="K295" s="30">
        <f t="shared" si="188"/>
        <v>0</v>
      </c>
      <c r="L295" s="190">
        <f t="shared" si="176"/>
        <v>150</v>
      </c>
      <c r="M295" s="9">
        <v>150</v>
      </c>
      <c r="N295" s="19"/>
      <c r="O295" s="19"/>
      <c r="P295" s="19"/>
      <c r="Q295" s="52"/>
      <c r="R295" s="18">
        <f t="shared" si="180"/>
        <v>0</v>
      </c>
      <c r="S295" s="9"/>
      <c r="T295" s="19"/>
      <c r="U295" s="19"/>
      <c r="V295" s="19"/>
      <c r="W295" s="30"/>
      <c r="X295" s="190">
        <f t="shared" si="181"/>
        <v>0</v>
      </c>
      <c r="Y295" s="9"/>
      <c r="Z295" s="19"/>
      <c r="AA295" s="19"/>
      <c r="AB295" s="19"/>
      <c r="AC295" s="52"/>
      <c r="AD295" s="18">
        <f t="shared" si="182"/>
        <v>0</v>
      </c>
      <c r="AE295" s="9"/>
      <c r="AF295" s="19"/>
      <c r="AG295" s="19"/>
      <c r="AH295" s="19"/>
      <c r="AI295" s="30"/>
      <c r="AJ295" s="190">
        <f t="shared" si="177"/>
        <v>0</v>
      </c>
      <c r="AK295" s="9"/>
      <c r="AL295" s="19"/>
      <c r="AM295" s="19"/>
      <c r="AN295" s="19"/>
      <c r="AO295" s="52"/>
      <c r="AP295" s="18">
        <f t="shared" si="178"/>
        <v>0</v>
      </c>
      <c r="AQ295" s="9"/>
      <c r="AR295" s="19"/>
      <c r="AS295" s="19"/>
      <c r="AT295" s="19"/>
      <c r="AU295" s="30"/>
      <c r="AV295" s="190">
        <f t="shared" si="179"/>
        <v>0</v>
      </c>
      <c r="AW295" s="9"/>
      <c r="AX295" s="19"/>
      <c r="AY295" s="19"/>
      <c r="AZ295" s="19"/>
      <c r="BA295" s="52"/>
      <c r="BB295" s="200"/>
      <c r="BC295" s="119"/>
    </row>
    <row r="296" spans="1:55" ht="91.5" customHeight="1" hidden="1" outlineLevel="1" thickBot="1">
      <c r="A296" s="31">
        <v>2</v>
      </c>
      <c r="C296" s="63">
        <v>3</v>
      </c>
      <c r="D296" s="57" t="s">
        <v>367</v>
      </c>
      <c r="E296" s="264" t="s">
        <v>344</v>
      </c>
      <c r="F296" s="169">
        <f t="shared" si="183"/>
        <v>12.688</v>
      </c>
      <c r="G296" s="8">
        <f t="shared" si="184"/>
        <v>12.688</v>
      </c>
      <c r="H296" s="11">
        <f t="shared" si="185"/>
        <v>0</v>
      </c>
      <c r="I296" s="22">
        <f t="shared" si="186"/>
        <v>0</v>
      </c>
      <c r="J296" s="16">
        <f t="shared" si="187"/>
        <v>0</v>
      </c>
      <c r="K296" s="26">
        <f t="shared" si="188"/>
        <v>0</v>
      </c>
      <c r="L296" s="192">
        <f t="shared" si="176"/>
        <v>0</v>
      </c>
      <c r="M296" s="9"/>
      <c r="N296" s="22"/>
      <c r="O296" s="22"/>
      <c r="P296" s="22"/>
      <c r="Q296" s="43"/>
      <c r="R296" s="16">
        <f t="shared" si="180"/>
        <v>12.688</v>
      </c>
      <c r="S296" s="9">
        <v>12.688</v>
      </c>
      <c r="T296" s="22"/>
      <c r="U296" s="22"/>
      <c r="V296" s="22"/>
      <c r="W296" s="26"/>
      <c r="X296" s="192">
        <f t="shared" si="181"/>
        <v>0</v>
      </c>
      <c r="Y296" s="20"/>
      <c r="Z296" s="22"/>
      <c r="AA296" s="22"/>
      <c r="AB296" s="22"/>
      <c r="AC296" s="43"/>
      <c r="AD296" s="16">
        <f t="shared" si="182"/>
        <v>0</v>
      </c>
      <c r="AE296" s="9"/>
      <c r="AF296" s="22"/>
      <c r="AG296" s="22"/>
      <c r="AH296" s="22"/>
      <c r="AI296" s="26"/>
      <c r="AJ296" s="192">
        <f t="shared" si="177"/>
        <v>0</v>
      </c>
      <c r="AK296" s="9"/>
      <c r="AL296" s="22"/>
      <c r="AM296" s="22"/>
      <c r="AN296" s="22"/>
      <c r="AO296" s="43"/>
      <c r="AP296" s="16">
        <f t="shared" si="178"/>
        <v>0</v>
      </c>
      <c r="AQ296" s="9"/>
      <c r="AR296" s="22"/>
      <c r="AS296" s="22"/>
      <c r="AT296" s="22"/>
      <c r="AU296" s="26"/>
      <c r="AV296" s="192">
        <f t="shared" si="179"/>
        <v>0</v>
      </c>
      <c r="AW296" s="9"/>
      <c r="AX296" s="22"/>
      <c r="AY296" s="22"/>
      <c r="AZ296" s="22"/>
      <c r="BA296" s="43"/>
      <c r="BB296" s="97"/>
      <c r="BC296" s="119"/>
    </row>
    <row r="297" spans="1:55" ht="26.25" customHeight="1" collapsed="1" thickBot="1">
      <c r="A297" s="70"/>
      <c r="B297" s="70"/>
      <c r="C297" s="65">
        <v>3</v>
      </c>
      <c r="D297" s="431" t="s">
        <v>368</v>
      </c>
      <c r="E297" s="438"/>
      <c r="F297" s="170">
        <f t="shared" si="183"/>
        <v>293967.81799999997</v>
      </c>
      <c r="G297" s="66">
        <f t="shared" si="184"/>
        <v>124536.35</v>
      </c>
      <c r="H297" s="66">
        <f t="shared" si="185"/>
        <v>109815.881</v>
      </c>
      <c r="I297" s="66">
        <f t="shared" si="186"/>
        <v>28386.35</v>
      </c>
      <c r="J297" s="66">
        <f t="shared" si="187"/>
        <v>0</v>
      </c>
      <c r="K297" s="69">
        <f t="shared" si="188"/>
        <v>31229.237</v>
      </c>
      <c r="L297" s="170">
        <f t="shared" si="176"/>
        <v>0</v>
      </c>
      <c r="M297" s="66">
        <f>SUM(M298:M303)</f>
        <v>0</v>
      </c>
      <c r="N297" s="66">
        <f>SUM(N298:N303)</f>
        <v>0</v>
      </c>
      <c r="O297" s="66">
        <f>SUM(O298:O303)</f>
        <v>0</v>
      </c>
      <c r="P297" s="66">
        <f>SUM(P298:P303)</f>
        <v>0</v>
      </c>
      <c r="Q297" s="67">
        <f>SUM(Q298:Q303)</f>
        <v>0</v>
      </c>
      <c r="R297" s="68">
        <f t="shared" si="180"/>
        <v>71815.4</v>
      </c>
      <c r="S297" s="66">
        <f>SUM(S298:S303)</f>
        <v>43392.755</v>
      </c>
      <c r="T297" s="66">
        <f>SUM(T298:T303)</f>
        <v>36.295</v>
      </c>
      <c r="U297" s="66">
        <f>SUM(U298:U303)</f>
        <v>28386.35</v>
      </c>
      <c r="V297" s="66">
        <f>SUM(V298:V303)</f>
        <v>0</v>
      </c>
      <c r="W297" s="69">
        <f>SUM(W298:W303)</f>
        <v>0</v>
      </c>
      <c r="X297" s="170">
        <f t="shared" si="181"/>
        <v>24509.992</v>
      </c>
      <c r="Y297" s="66">
        <f>SUM(Y298:Y303)</f>
        <v>24501.499</v>
      </c>
      <c r="Z297" s="66">
        <f>SUM(Z298:Z303)</f>
        <v>8.493</v>
      </c>
      <c r="AA297" s="66">
        <f>SUM(AA298:AA303)</f>
        <v>0</v>
      </c>
      <c r="AB297" s="66">
        <f>SUM(AB298:AB303)</f>
        <v>0</v>
      </c>
      <c r="AC297" s="67">
        <f>SUM(AC298:AC303)</f>
        <v>0</v>
      </c>
      <c r="AD297" s="68">
        <f t="shared" si="182"/>
        <v>38800</v>
      </c>
      <c r="AE297" s="66">
        <f>SUM(AE298:AE303)</f>
        <v>21900</v>
      </c>
      <c r="AF297" s="66">
        <f>SUM(AF298:AF303)</f>
        <v>0</v>
      </c>
      <c r="AG297" s="66">
        <f>SUM(AG298:AG303)</f>
        <v>0</v>
      </c>
      <c r="AH297" s="66">
        <f>SUM(AH298:AH303)</f>
        <v>0</v>
      </c>
      <c r="AI297" s="69">
        <f>SUM(AI298:AI303)</f>
        <v>16900</v>
      </c>
      <c r="AJ297" s="170">
        <f t="shared" si="177"/>
        <v>151042.42599999998</v>
      </c>
      <c r="AK297" s="66">
        <f>SUM(AK298:AK303)</f>
        <v>26942.095999999998</v>
      </c>
      <c r="AL297" s="66">
        <f>SUM(AL298:AL303)</f>
        <v>109771.093</v>
      </c>
      <c r="AM297" s="66">
        <f>SUM(AM298:AM303)</f>
        <v>0</v>
      </c>
      <c r="AN297" s="66">
        <f>SUM(AN298:AN303)</f>
        <v>0</v>
      </c>
      <c r="AO297" s="67">
        <f>SUM(AO298:AO303)</f>
        <v>14329.237</v>
      </c>
      <c r="AP297" s="68">
        <f t="shared" si="178"/>
        <v>5000</v>
      </c>
      <c r="AQ297" s="66">
        <f>SUM(AQ298:AQ303)</f>
        <v>5000</v>
      </c>
      <c r="AR297" s="66">
        <f>SUM(AR298:AR303)</f>
        <v>0</v>
      </c>
      <c r="AS297" s="66">
        <f>SUM(AS298:AS303)</f>
        <v>0</v>
      </c>
      <c r="AT297" s="66">
        <f>SUM(AT298:AT303)</f>
        <v>0</v>
      </c>
      <c r="AU297" s="69">
        <f>SUM(AU298:AU303)</f>
        <v>0</v>
      </c>
      <c r="AV297" s="170">
        <f t="shared" si="179"/>
        <v>2800</v>
      </c>
      <c r="AW297" s="66">
        <f>SUM(AW298:AW303)</f>
        <v>2800</v>
      </c>
      <c r="AX297" s="66">
        <f>SUM(AX298:AX303)</f>
        <v>0</v>
      </c>
      <c r="AY297" s="66">
        <f>SUM(AY298:AY303)</f>
        <v>0</v>
      </c>
      <c r="AZ297" s="66">
        <f>SUM(AZ298:AZ303)</f>
        <v>0</v>
      </c>
      <c r="BA297" s="67">
        <f>SUM(BA298:BA303)</f>
        <v>0</v>
      </c>
      <c r="BB297" s="199">
        <v>0</v>
      </c>
      <c r="BC297" s="119"/>
    </row>
    <row r="298" spans="1:55" ht="60" customHeight="1" hidden="1" outlineLevel="1">
      <c r="A298" s="31">
        <v>3</v>
      </c>
      <c r="C298" s="136">
        <v>1</v>
      </c>
      <c r="D298" s="60" t="s">
        <v>255</v>
      </c>
      <c r="E298" s="166" t="s">
        <v>345</v>
      </c>
      <c r="F298" s="41">
        <f aca="true" t="shared" si="190" ref="F298:K300">L298+R298+X298+AD298+AJ298+AP298+AV298</f>
        <v>46000</v>
      </c>
      <c r="G298" s="12">
        <f t="shared" si="190"/>
        <v>5050</v>
      </c>
      <c r="H298" s="10">
        <f t="shared" si="190"/>
        <v>39100</v>
      </c>
      <c r="I298" s="10">
        <f t="shared" si="190"/>
        <v>0</v>
      </c>
      <c r="J298" s="10">
        <f t="shared" si="190"/>
        <v>0</v>
      </c>
      <c r="K298" s="13">
        <f t="shared" si="190"/>
        <v>1850</v>
      </c>
      <c r="L298" s="41">
        <f t="shared" si="176"/>
        <v>0</v>
      </c>
      <c r="M298" s="12"/>
      <c r="N298" s="10"/>
      <c r="O298" s="21"/>
      <c r="P298" s="10"/>
      <c r="Q298" s="42"/>
      <c r="R298" s="14">
        <f t="shared" si="180"/>
        <v>42.7</v>
      </c>
      <c r="S298" s="9">
        <v>6.405</v>
      </c>
      <c r="T298" s="10">
        <v>36.295</v>
      </c>
      <c r="U298" s="21"/>
      <c r="V298" s="10"/>
      <c r="W298" s="13"/>
      <c r="X298" s="41">
        <f t="shared" si="181"/>
        <v>9.992</v>
      </c>
      <c r="Y298" s="20">
        <v>1.499</v>
      </c>
      <c r="Z298" s="10">
        <v>8.493</v>
      </c>
      <c r="AA298" s="10"/>
      <c r="AB298" s="10"/>
      <c r="AC298" s="42"/>
      <c r="AD298" s="14">
        <f t="shared" si="182"/>
        <v>0</v>
      </c>
      <c r="AE298" s="12">
        <v>0</v>
      </c>
      <c r="AF298" s="10">
        <v>0</v>
      </c>
      <c r="AG298" s="10"/>
      <c r="AH298" s="10"/>
      <c r="AI298" s="13"/>
      <c r="AJ298" s="41">
        <f>SUM(AK298:AO298)</f>
        <v>45947.308</v>
      </c>
      <c r="AK298" s="12">
        <v>5042.096</v>
      </c>
      <c r="AL298" s="10">
        <v>39055.212</v>
      </c>
      <c r="AM298" s="10"/>
      <c r="AN298" s="10"/>
      <c r="AO298" s="42">
        <v>1850</v>
      </c>
      <c r="AP298" s="14">
        <f t="shared" si="178"/>
        <v>0</v>
      </c>
      <c r="AQ298" s="12"/>
      <c r="AR298" s="10"/>
      <c r="AS298" s="10"/>
      <c r="AT298" s="10"/>
      <c r="AU298" s="13"/>
      <c r="AV298" s="41">
        <f t="shared" si="179"/>
        <v>0</v>
      </c>
      <c r="AW298" s="12"/>
      <c r="AX298" s="10"/>
      <c r="AY298" s="10"/>
      <c r="AZ298" s="10"/>
      <c r="BA298" s="42"/>
      <c r="BB298" s="202"/>
      <c r="BC298" s="119"/>
    </row>
    <row r="299" spans="1:55" ht="60" customHeight="1" hidden="1" outlineLevel="1">
      <c r="A299" s="31">
        <v>3</v>
      </c>
      <c r="C299" s="136">
        <v>2</v>
      </c>
      <c r="D299" s="60" t="s">
        <v>73</v>
      </c>
      <c r="E299" s="166" t="s">
        <v>345</v>
      </c>
      <c r="F299" s="41">
        <f t="shared" si="190"/>
        <v>16900</v>
      </c>
      <c r="G299" s="12">
        <f t="shared" si="190"/>
        <v>0</v>
      </c>
      <c r="H299" s="10">
        <f t="shared" si="190"/>
        <v>0</v>
      </c>
      <c r="I299" s="10">
        <f t="shared" si="190"/>
        <v>0</v>
      </c>
      <c r="J299" s="10">
        <f t="shared" si="190"/>
        <v>0</v>
      </c>
      <c r="K299" s="13">
        <f t="shared" si="190"/>
        <v>16900</v>
      </c>
      <c r="L299" s="41">
        <f>SUM(M299:Q299)</f>
        <v>0</v>
      </c>
      <c r="M299" s="12"/>
      <c r="N299" s="10"/>
      <c r="O299" s="21"/>
      <c r="P299" s="10"/>
      <c r="Q299" s="42"/>
      <c r="R299" s="14">
        <f>SUM(S299:W299)</f>
        <v>0</v>
      </c>
      <c r="S299" s="9"/>
      <c r="T299" s="10"/>
      <c r="U299" s="21"/>
      <c r="V299" s="10"/>
      <c r="W299" s="13"/>
      <c r="X299" s="41">
        <f>SUM(Y299:AC299)</f>
        <v>0</v>
      </c>
      <c r="Y299" s="20"/>
      <c r="Z299" s="10"/>
      <c r="AA299" s="10"/>
      <c r="AB299" s="10"/>
      <c r="AC299" s="42"/>
      <c r="AD299" s="14">
        <f>SUM(AE299:AI299)</f>
        <v>16900</v>
      </c>
      <c r="AE299" s="12">
        <v>0</v>
      </c>
      <c r="AF299" s="10"/>
      <c r="AG299" s="10"/>
      <c r="AH299" s="10"/>
      <c r="AI299" s="13">
        <v>16900</v>
      </c>
      <c r="AJ299" s="41">
        <f>SUM(AK299:AO299)</f>
        <v>0</v>
      </c>
      <c r="AK299" s="12"/>
      <c r="AL299" s="10"/>
      <c r="AM299" s="10"/>
      <c r="AN299" s="10"/>
      <c r="AO299" s="42"/>
      <c r="AP299" s="14">
        <f>SUM(AQ299:AU299)</f>
        <v>0</v>
      </c>
      <c r="AQ299" s="12"/>
      <c r="AR299" s="10"/>
      <c r="AS299" s="10"/>
      <c r="AT299" s="10"/>
      <c r="AU299" s="13"/>
      <c r="AV299" s="41">
        <f>SUM(AW299:BA299)</f>
        <v>0</v>
      </c>
      <c r="AW299" s="12"/>
      <c r="AX299" s="10"/>
      <c r="AY299" s="10"/>
      <c r="AZ299" s="10"/>
      <c r="BA299" s="42"/>
      <c r="BB299" s="202"/>
      <c r="BC299" s="119"/>
    </row>
    <row r="300" spans="1:55" ht="60" customHeight="1" hidden="1" outlineLevel="1">
      <c r="A300" s="31">
        <v>3</v>
      </c>
      <c r="C300" s="136">
        <v>3</v>
      </c>
      <c r="D300" s="60" t="s">
        <v>72</v>
      </c>
      <c r="E300" s="166" t="s">
        <v>345</v>
      </c>
      <c r="F300" s="41">
        <f t="shared" si="190"/>
        <v>83195.11799999999</v>
      </c>
      <c r="G300" s="12">
        <f t="shared" si="190"/>
        <v>0</v>
      </c>
      <c r="H300" s="10">
        <f t="shared" si="190"/>
        <v>70715.881</v>
      </c>
      <c r="I300" s="10">
        <f t="shared" si="190"/>
        <v>0</v>
      </c>
      <c r="J300" s="10">
        <f t="shared" si="190"/>
        <v>0</v>
      </c>
      <c r="K300" s="13">
        <f t="shared" si="190"/>
        <v>12479.237</v>
      </c>
      <c r="L300" s="41">
        <f>SUM(M300:Q300)</f>
        <v>0</v>
      </c>
      <c r="M300" s="12"/>
      <c r="N300" s="10"/>
      <c r="O300" s="21"/>
      <c r="P300" s="10"/>
      <c r="Q300" s="42"/>
      <c r="R300" s="14">
        <f>SUM(S300:W300)</f>
        <v>0</v>
      </c>
      <c r="S300" s="9"/>
      <c r="T300" s="10"/>
      <c r="U300" s="21"/>
      <c r="V300" s="10"/>
      <c r="W300" s="13"/>
      <c r="X300" s="41">
        <f>SUM(Y300:AC300)</f>
        <v>0</v>
      </c>
      <c r="Y300" s="20"/>
      <c r="Z300" s="10"/>
      <c r="AA300" s="10"/>
      <c r="AB300" s="10"/>
      <c r="AC300" s="42"/>
      <c r="AD300" s="14">
        <f>SUM(AE300:AI300)</f>
        <v>0</v>
      </c>
      <c r="AE300" s="12"/>
      <c r="AF300" s="10"/>
      <c r="AG300" s="10"/>
      <c r="AH300" s="10"/>
      <c r="AI300" s="13"/>
      <c r="AJ300" s="41">
        <f>SUM(AK300:AO300)</f>
        <v>83195.11799999999</v>
      </c>
      <c r="AK300" s="12"/>
      <c r="AL300" s="10">
        <v>70715.881</v>
      </c>
      <c r="AM300" s="10"/>
      <c r="AN300" s="10"/>
      <c r="AO300" s="42">
        <v>12479.237</v>
      </c>
      <c r="AP300" s="14">
        <f>SUM(AQ300:AU300)</f>
        <v>0</v>
      </c>
      <c r="AQ300" s="12"/>
      <c r="AR300" s="10"/>
      <c r="AS300" s="10"/>
      <c r="AT300" s="10"/>
      <c r="AU300" s="13"/>
      <c r="AV300" s="41">
        <f>SUM(AW300:BA300)</f>
        <v>0</v>
      </c>
      <c r="AW300" s="12"/>
      <c r="AX300" s="10"/>
      <c r="AY300" s="10"/>
      <c r="AZ300" s="10"/>
      <c r="BA300" s="42"/>
      <c r="BB300" s="202"/>
      <c r="BC300" s="119"/>
    </row>
    <row r="301" spans="1:55" ht="60" customHeight="1" hidden="1" outlineLevel="1">
      <c r="A301" s="31">
        <v>3</v>
      </c>
      <c r="C301" s="136">
        <v>4</v>
      </c>
      <c r="D301" s="60" t="s">
        <v>36</v>
      </c>
      <c r="E301" s="166" t="s">
        <v>345</v>
      </c>
      <c r="F301" s="41">
        <f t="shared" si="183"/>
        <v>56772.7</v>
      </c>
      <c r="G301" s="12">
        <f t="shared" si="184"/>
        <v>28386.35</v>
      </c>
      <c r="H301" s="10">
        <f t="shared" si="185"/>
        <v>0</v>
      </c>
      <c r="I301" s="10">
        <f t="shared" si="186"/>
        <v>28386.35</v>
      </c>
      <c r="J301" s="10">
        <f t="shared" si="187"/>
        <v>0</v>
      </c>
      <c r="K301" s="13">
        <f t="shared" si="188"/>
        <v>0</v>
      </c>
      <c r="L301" s="41">
        <f t="shared" si="176"/>
        <v>0</v>
      </c>
      <c r="M301" s="12"/>
      <c r="N301" s="10"/>
      <c r="O301" s="21"/>
      <c r="P301" s="10"/>
      <c r="Q301" s="42"/>
      <c r="R301" s="14">
        <f t="shared" si="180"/>
        <v>56772.7</v>
      </c>
      <c r="S301" s="9">
        <v>28386.35</v>
      </c>
      <c r="T301" s="10"/>
      <c r="U301" s="21">
        <v>28386.35</v>
      </c>
      <c r="V301" s="10"/>
      <c r="W301" s="13"/>
      <c r="X301" s="41">
        <f t="shared" si="181"/>
        <v>0</v>
      </c>
      <c r="Y301" s="20"/>
      <c r="Z301" s="10"/>
      <c r="AA301" s="10"/>
      <c r="AB301" s="10"/>
      <c r="AC301" s="42"/>
      <c r="AD301" s="14">
        <f t="shared" si="182"/>
        <v>0</v>
      </c>
      <c r="AE301" s="12"/>
      <c r="AF301" s="10"/>
      <c r="AG301" s="10"/>
      <c r="AH301" s="10"/>
      <c r="AI301" s="13"/>
      <c r="AJ301" s="41">
        <f t="shared" si="177"/>
        <v>0</v>
      </c>
      <c r="AK301" s="12"/>
      <c r="AL301" s="10"/>
      <c r="AM301" s="10"/>
      <c r="AN301" s="10"/>
      <c r="AO301" s="42"/>
      <c r="AP301" s="14">
        <f t="shared" si="178"/>
        <v>0</v>
      </c>
      <c r="AQ301" s="12"/>
      <c r="AR301" s="10"/>
      <c r="AS301" s="10"/>
      <c r="AT301" s="10"/>
      <c r="AU301" s="13"/>
      <c r="AV301" s="41">
        <f t="shared" si="179"/>
        <v>0</v>
      </c>
      <c r="AW301" s="12"/>
      <c r="AX301" s="10"/>
      <c r="AY301" s="10"/>
      <c r="AZ301" s="10"/>
      <c r="BA301" s="42"/>
      <c r="BB301" s="202"/>
      <c r="BC301" s="119"/>
    </row>
    <row r="302" spans="3:55" ht="60" customHeight="1" hidden="1" outlineLevel="1">
      <c r="C302" s="136">
        <v>5</v>
      </c>
      <c r="D302" s="60" t="s">
        <v>23</v>
      </c>
      <c r="E302" s="166" t="s">
        <v>345</v>
      </c>
      <c r="F302" s="41">
        <f aca="true" t="shared" si="191" ref="F302:K302">L302+R302+X302+AD302+AJ302+AP302+AV302</f>
        <v>56100</v>
      </c>
      <c r="G302" s="12">
        <f t="shared" si="191"/>
        <v>56100</v>
      </c>
      <c r="H302" s="10">
        <f t="shared" si="191"/>
        <v>0</v>
      </c>
      <c r="I302" s="10">
        <f t="shared" si="191"/>
        <v>0</v>
      </c>
      <c r="J302" s="10">
        <f t="shared" si="191"/>
        <v>0</v>
      </c>
      <c r="K302" s="13">
        <f t="shared" si="191"/>
        <v>0</v>
      </c>
      <c r="L302" s="41">
        <f>SUM(M302:Q302)</f>
        <v>0</v>
      </c>
      <c r="M302" s="12"/>
      <c r="N302" s="10"/>
      <c r="O302" s="21"/>
      <c r="P302" s="10"/>
      <c r="Q302" s="42"/>
      <c r="R302" s="14">
        <f>SUM(S302:W302)</f>
        <v>0</v>
      </c>
      <c r="S302" s="9"/>
      <c r="T302" s="10"/>
      <c r="U302" s="21"/>
      <c r="V302" s="10"/>
      <c r="W302" s="13"/>
      <c r="X302" s="41">
        <f>SUM(Y302:AC302)</f>
        <v>4500</v>
      </c>
      <c r="Y302" s="20">
        <v>4500</v>
      </c>
      <c r="Z302" s="10"/>
      <c r="AA302" s="10"/>
      <c r="AB302" s="10"/>
      <c r="AC302" s="42"/>
      <c r="AD302" s="14">
        <f>SUM(AE302:AI302)</f>
        <v>21900</v>
      </c>
      <c r="AE302" s="12">
        <v>21900</v>
      </c>
      <c r="AF302" s="10"/>
      <c r="AG302" s="10"/>
      <c r="AH302" s="10"/>
      <c r="AI302" s="13"/>
      <c r="AJ302" s="41">
        <f>SUM(AK302:AO302)</f>
        <v>21900</v>
      </c>
      <c r="AK302" s="12">
        <v>21900</v>
      </c>
      <c r="AL302" s="10"/>
      <c r="AM302" s="10"/>
      <c r="AN302" s="10"/>
      <c r="AO302" s="42"/>
      <c r="AP302" s="14">
        <f>SUM(AQ302:AU302)</f>
        <v>5000</v>
      </c>
      <c r="AQ302" s="12">
        <v>5000</v>
      </c>
      <c r="AR302" s="10"/>
      <c r="AS302" s="10"/>
      <c r="AT302" s="10"/>
      <c r="AU302" s="13"/>
      <c r="AV302" s="41">
        <f>SUM(AW302:BA302)</f>
        <v>2800</v>
      </c>
      <c r="AW302" s="12">
        <v>2800</v>
      </c>
      <c r="AX302" s="10"/>
      <c r="AY302" s="10"/>
      <c r="AZ302" s="10"/>
      <c r="BA302" s="42"/>
      <c r="BB302" s="202"/>
      <c r="BC302" s="119"/>
    </row>
    <row r="303" spans="1:55" ht="60" customHeight="1" hidden="1" outlineLevel="1">
      <c r="A303" s="31">
        <v>3</v>
      </c>
      <c r="C303" s="136">
        <v>6</v>
      </c>
      <c r="D303" s="60" t="s">
        <v>67</v>
      </c>
      <c r="E303" s="166" t="s">
        <v>343</v>
      </c>
      <c r="F303" s="41">
        <f t="shared" si="183"/>
        <v>35000</v>
      </c>
      <c r="G303" s="12">
        <f t="shared" si="184"/>
        <v>35000</v>
      </c>
      <c r="H303" s="10">
        <f t="shared" si="185"/>
        <v>0</v>
      </c>
      <c r="I303" s="10">
        <f t="shared" si="186"/>
        <v>0</v>
      </c>
      <c r="J303" s="10">
        <f t="shared" si="187"/>
        <v>0</v>
      </c>
      <c r="K303" s="13">
        <f t="shared" si="188"/>
        <v>0</v>
      </c>
      <c r="L303" s="41">
        <f t="shared" si="176"/>
        <v>0</v>
      </c>
      <c r="M303" s="12"/>
      <c r="N303" s="10"/>
      <c r="O303" s="21"/>
      <c r="P303" s="10"/>
      <c r="Q303" s="42"/>
      <c r="R303" s="14">
        <f t="shared" si="180"/>
        <v>15000</v>
      </c>
      <c r="S303" s="9">
        <v>15000</v>
      </c>
      <c r="T303" s="10"/>
      <c r="U303" s="21"/>
      <c r="V303" s="10"/>
      <c r="W303" s="13"/>
      <c r="X303" s="41">
        <f t="shared" si="181"/>
        <v>20000</v>
      </c>
      <c r="Y303" s="20">
        <v>20000</v>
      </c>
      <c r="Z303" s="10"/>
      <c r="AA303" s="10"/>
      <c r="AB303" s="10"/>
      <c r="AC303" s="42"/>
      <c r="AD303" s="14">
        <f t="shared" si="182"/>
        <v>0</v>
      </c>
      <c r="AE303" s="12">
        <v>0</v>
      </c>
      <c r="AF303" s="10"/>
      <c r="AG303" s="10"/>
      <c r="AH303" s="10"/>
      <c r="AI303" s="13"/>
      <c r="AJ303" s="41">
        <f t="shared" si="177"/>
        <v>0</v>
      </c>
      <c r="AK303" s="12"/>
      <c r="AL303" s="10"/>
      <c r="AM303" s="10"/>
      <c r="AN303" s="10"/>
      <c r="AO303" s="42"/>
      <c r="AP303" s="14">
        <f t="shared" si="178"/>
        <v>0</v>
      </c>
      <c r="AQ303" s="12"/>
      <c r="AR303" s="10"/>
      <c r="AS303" s="10"/>
      <c r="AT303" s="10"/>
      <c r="AU303" s="13"/>
      <c r="AV303" s="41">
        <f t="shared" si="179"/>
        <v>0</v>
      </c>
      <c r="AW303" s="12"/>
      <c r="AX303" s="10"/>
      <c r="AY303" s="10"/>
      <c r="AZ303" s="10"/>
      <c r="BA303" s="42"/>
      <c r="BB303" s="202"/>
      <c r="BC303" s="119"/>
    </row>
    <row r="304" spans="1:54" ht="12.75" collapsed="1">
      <c r="A304"/>
      <c r="B304"/>
      <c r="C304"/>
      <c r="D304" t="s">
        <v>364</v>
      </c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 s="360"/>
      <c r="AA304" s="360"/>
      <c r="AB304"/>
      <c r="AC304"/>
      <c r="AD304" s="236"/>
      <c r="AE304" s="236"/>
      <c r="AF304" s="236"/>
      <c r="AG304" s="236"/>
      <c r="AH304" s="236"/>
      <c r="AI304" s="236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 s="236"/>
      <c r="BB304"/>
    </row>
    <row r="305" spans="1:54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 s="360"/>
      <c r="AA305" s="360"/>
      <c r="AB305"/>
      <c r="AC305"/>
      <c r="AD305" s="236"/>
      <c r="AE305" s="236"/>
      <c r="AF305" s="236"/>
      <c r="AG305" s="236"/>
      <c r="AH305" s="236"/>
      <c r="AI305" s="236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 s="236"/>
      <c r="BB305"/>
    </row>
    <row r="306" spans="4:53" s="237" customFormat="1" ht="12.75" hidden="1">
      <c r="D306" t="s">
        <v>441</v>
      </c>
      <c r="Z306" s="364"/>
      <c r="AA306" s="364"/>
      <c r="AD306" s="238"/>
      <c r="AE306" s="238"/>
      <c r="AF306" s="238"/>
      <c r="AG306" s="238"/>
      <c r="AH306" s="238"/>
      <c r="AI306" s="238"/>
      <c r="BA306" s="238"/>
    </row>
    <row r="307" spans="4:54" s="238" customFormat="1" ht="12.75" hidden="1" thickTop="1">
      <c r="D307" s="245" t="s">
        <v>199</v>
      </c>
      <c r="E307" s="366"/>
      <c r="F307" s="246">
        <f aca="true" t="shared" si="192" ref="F307:AZ307">SUM(F314:F316)-F311</f>
        <v>244489.12027000077</v>
      </c>
      <c r="G307" s="246">
        <f t="shared" si="192"/>
        <v>49385.742999999784</v>
      </c>
      <c r="H307" s="246">
        <f t="shared" si="192"/>
        <v>74172.83855000022</v>
      </c>
      <c r="I307" s="246">
        <f t="shared" si="192"/>
        <v>34436.40199999977</v>
      </c>
      <c r="J307" s="246">
        <f t="shared" si="192"/>
        <v>36222.01900000009</v>
      </c>
      <c r="K307" s="246">
        <f t="shared" si="192"/>
        <v>50272.1179999999</v>
      </c>
      <c r="L307" s="246">
        <f t="shared" si="192"/>
        <v>46662.07574</v>
      </c>
      <c r="M307" s="246">
        <f t="shared" si="192"/>
        <v>16469.68100000001</v>
      </c>
      <c r="N307" s="246">
        <f t="shared" si="192"/>
        <v>258.54974000000016</v>
      </c>
      <c r="O307" s="246">
        <f t="shared" si="192"/>
        <v>2152</v>
      </c>
      <c r="P307" s="246">
        <f t="shared" si="192"/>
        <v>22227.146999999997</v>
      </c>
      <c r="Q307" s="246">
        <f t="shared" si="192"/>
        <v>5554.698</v>
      </c>
      <c r="R307" s="246">
        <f t="shared" si="192"/>
        <v>9306.65181000001</v>
      </c>
      <c r="S307" s="246">
        <f t="shared" si="192"/>
        <v>1348.0909999999858</v>
      </c>
      <c r="T307" s="246">
        <f t="shared" si="192"/>
        <v>72.99881000000005</v>
      </c>
      <c r="U307" s="246">
        <f t="shared" si="192"/>
        <v>1523</v>
      </c>
      <c r="V307" s="246">
        <f t="shared" si="192"/>
        <v>1444.872000000003</v>
      </c>
      <c r="W307" s="246">
        <f t="shared" si="192"/>
        <v>4917.690000000002</v>
      </c>
      <c r="X307" s="246">
        <f t="shared" si="192"/>
        <v>30414.687720000045</v>
      </c>
      <c r="Y307" s="246">
        <f t="shared" si="192"/>
        <v>6898.103999999992</v>
      </c>
      <c r="Z307" s="246">
        <f t="shared" si="192"/>
        <v>11649.364000000001</v>
      </c>
      <c r="AA307" s="246">
        <f t="shared" si="192"/>
        <v>9673.454999999994</v>
      </c>
      <c r="AB307" s="246">
        <f t="shared" si="192"/>
        <v>0</v>
      </c>
      <c r="AC307" s="246">
        <f t="shared" si="192"/>
        <v>2193.7649999999994</v>
      </c>
      <c r="AD307" s="246">
        <f t="shared" si="192"/>
        <v>63525.36399999983</v>
      </c>
      <c r="AE307" s="246">
        <f t="shared" si="192"/>
        <v>12453.19399999996</v>
      </c>
      <c r="AF307" s="246">
        <f t="shared" si="192"/>
        <v>19496.74900000001</v>
      </c>
      <c r="AG307" s="246">
        <f t="shared" si="192"/>
        <v>11774.210000000021</v>
      </c>
      <c r="AH307" s="246">
        <f t="shared" si="192"/>
        <v>1049.9999999999927</v>
      </c>
      <c r="AI307" s="246">
        <f t="shared" si="192"/>
        <v>18751.21100000001</v>
      </c>
      <c r="AJ307" s="246">
        <f t="shared" si="192"/>
        <v>85521.34100000001</v>
      </c>
      <c r="AK307" s="246">
        <f t="shared" si="192"/>
        <v>12166.673000000068</v>
      </c>
      <c r="AL307" s="246">
        <f t="shared" si="192"/>
        <v>42695.177000000025</v>
      </c>
      <c r="AM307" s="246">
        <f t="shared" si="192"/>
        <v>5556.736999999965</v>
      </c>
      <c r="AN307" s="246">
        <f t="shared" si="192"/>
        <v>10500</v>
      </c>
      <c r="AO307" s="246">
        <f t="shared" si="192"/>
        <v>14602.754000000015</v>
      </c>
      <c r="AP307" s="246">
        <f t="shared" si="192"/>
        <v>5566</v>
      </c>
      <c r="AQ307" s="246">
        <f t="shared" si="192"/>
        <v>25</v>
      </c>
      <c r="AR307" s="246">
        <f t="shared" si="192"/>
        <v>0</v>
      </c>
      <c r="AS307" s="246">
        <f t="shared" si="192"/>
        <v>2656</v>
      </c>
      <c r="AT307" s="246">
        <f t="shared" si="192"/>
        <v>499.99999999998545</v>
      </c>
      <c r="AU307" s="246">
        <f t="shared" si="192"/>
        <v>2385.0000000000146</v>
      </c>
      <c r="AV307" s="246">
        <f t="shared" si="192"/>
        <v>3493</v>
      </c>
      <c r="AW307" s="246">
        <f t="shared" si="192"/>
        <v>24.999999999970896</v>
      </c>
      <c r="AX307" s="246">
        <f t="shared" si="192"/>
        <v>0</v>
      </c>
      <c r="AY307" s="246">
        <f t="shared" si="192"/>
        <v>1101</v>
      </c>
      <c r="AZ307" s="246">
        <f t="shared" si="192"/>
        <v>500</v>
      </c>
      <c r="BA307" s="246">
        <f>SUM(BA314:BA316)-BA311</f>
        <v>1867</v>
      </c>
      <c r="BB307" s="247" t="s">
        <v>199</v>
      </c>
    </row>
    <row r="308" spans="4:54" s="238" customFormat="1" ht="12" hidden="1">
      <c r="D308" s="367" t="s">
        <v>196</v>
      </c>
      <c r="E308" s="250"/>
      <c r="F308" s="248">
        <f aca="true" t="shared" si="193" ref="F308:AZ308">F306-F305</f>
        <v>0</v>
      </c>
      <c r="G308" s="248">
        <f t="shared" si="193"/>
        <v>0</v>
      </c>
      <c r="H308" s="248">
        <f t="shared" si="193"/>
        <v>0</v>
      </c>
      <c r="I308" s="248">
        <f t="shared" si="193"/>
        <v>0</v>
      </c>
      <c r="J308" s="248">
        <f t="shared" si="193"/>
        <v>0</v>
      </c>
      <c r="K308" s="248">
        <f t="shared" si="193"/>
        <v>0</v>
      </c>
      <c r="L308" s="248">
        <f t="shared" si="193"/>
        <v>0</v>
      </c>
      <c r="M308" s="248">
        <f t="shared" si="193"/>
        <v>0</v>
      </c>
      <c r="N308" s="248">
        <f t="shared" si="193"/>
        <v>0</v>
      </c>
      <c r="O308" s="248">
        <f t="shared" si="193"/>
        <v>0</v>
      </c>
      <c r="P308" s="248">
        <f t="shared" si="193"/>
        <v>0</v>
      </c>
      <c r="Q308" s="248">
        <f t="shared" si="193"/>
        <v>0</v>
      </c>
      <c r="R308" s="248">
        <f t="shared" si="193"/>
        <v>0</v>
      </c>
      <c r="S308" s="248">
        <f t="shared" si="193"/>
        <v>0</v>
      </c>
      <c r="T308" s="248">
        <f t="shared" si="193"/>
        <v>0</v>
      </c>
      <c r="U308" s="248">
        <f t="shared" si="193"/>
        <v>0</v>
      </c>
      <c r="V308" s="248">
        <f t="shared" si="193"/>
        <v>0</v>
      </c>
      <c r="W308" s="248">
        <f t="shared" si="193"/>
        <v>0</v>
      </c>
      <c r="X308" s="248">
        <f t="shared" si="193"/>
        <v>0</v>
      </c>
      <c r="Y308" s="248">
        <f t="shared" si="193"/>
        <v>0</v>
      </c>
      <c r="Z308" s="248">
        <f t="shared" si="193"/>
        <v>0</v>
      </c>
      <c r="AA308" s="248">
        <f t="shared" si="193"/>
        <v>0</v>
      </c>
      <c r="AB308" s="248">
        <f t="shared" si="193"/>
        <v>0</v>
      </c>
      <c r="AC308" s="248">
        <f t="shared" si="193"/>
        <v>0</v>
      </c>
      <c r="AD308" s="248">
        <f t="shared" si="193"/>
        <v>0</v>
      </c>
      <c r="AE308" s="248">
        <f t="shared" si="193"/>
        <v>0</v>
      </c>
      <c r="AF308" s="248">
        <f t="shared" si="193"/>
        <v>0</v>
      </c>
      <c r="AG308" s="248">
        <f t="shared" si="193"/>
        <v>0</v>
      </c>
      <c r="AH308" s="248">
        <f t="shared" si="193"/>
        <v>0</v>
      </c>
      <c r="AI308" s="248">
        <f t="shared" si="193"/>
        <v>0</v>
      </c>
      <c r="AJ308" s="248">
        <f t="shared" si="193"/>
        <v>0</v>
      </c>
      <c r="AK308" s="248">
        <f t="shared" si="193"/>
        <v>0</v>
      </c>
      <c r="AL308" s="248">
        <f t="shared" si="193"/>
        <v>0</v>
      </c>
      <c r="AM308" s="248">
        <f t="shared" si="193"/>
        <v>0</v>
      </c>
      <c r="AN308" s="248">
        <f t="shared" si="193"/>
        <v>0</v>
      </c>
      <c r="AO308" s="248">
        <f t="shared" si="193"/>
        <v>0</v>
      </c>
      <c r="AP308" s="248">
        <f t="shared" si="193"/>
        <v>0</v>
      </c>
      <c r="AQ308" s="248">
        <f t="shared" si="193"/>
        <v>0</v>
      </c>
      <c r="AR308" s="248">
        <f t="shared" si="193"/>
        <v>0</v>
      </c>
      <c r="AS308" s="248">
        <f t="shared" si="193"/>
        <v>0</v>
      </c>
      <c r="AT308" s="248">
        <f t="shared" si="193"/>
        <v>0</v>
      </c>
      <c r="AU308" s="248">
        <f t="shared" si="193"/>
        <v>0</v>
      </c>
      <c r="AV308" s="248">
        <f t="shared" si="193"/>
        <v>0</v>
      </c>
      <c r="AW308" s="248">
        <f t="shared" si="193"/>
        <v>0</v>
      </c>
      <c r="AX308" s="248">
        <f t="shared" si="193"/>
        <v>0</v>
      </c>
      <c r="AY308" s="248">
        <f t="shared" si="193"/>
        <v>0</v>
      </c>
      <c r="AZ308" s="248">
        <f t="shared" si="193"/>
        <v>0</v>
      </c>
      <c r="BA308" s="248">
        <f>BA306-BA305</f>
        <v>0</v>
      </c>
      <c r="BB308" s="368" t="s">
        <v>196</v>
      </c>
    </row>
    <row r="309" spans="4:54" s="238" customFormat="1" ht="12" hidden="1">
      <c r="D309" s="367" t="s">
        <v>197</v>
      </c>
      <c r="E309" s="250"/>
      <c r="F309" s="248">
        <f aca="true" t="shared" si="194" ref="F309:BA309">F4-F305</f>
        <v>0</v>
      </c>
      <c r="G309" s="248">
        <f t="shared" si="194"/>
        <v>0</v>
      </c>
      <c r="H309" s="248">
        <f t="shared" si="194"/>
        <v>0</v>
      </c>
      <c r="I309" s="248">
        <f t="shared" si="194"/>
        <v>0</v>
      </c>
      <c r="J309" s="248">
        <f t="shared" si="194"/>
        <v>0</v>
      </c>
      <c r="K309" s="248">
        <f t="shared" si="194"/>
        <v>0</v>
      </c>
      <c r="L309" s="248">
        <f t="shared" si="194"/>
        <v>0</v>
      </c>
      <c r="M309" s="248">
        <f t="shared" si="194"/>
        <v>0</v>
      </c>
      <c r="N309" s="248">
        <f t="shared" si="194"/>
        <v>0</v>
      </c>
      <c r="O309" s="248">
        <f t="shared" si="194"/>
        <v>0</v>
      </c>
      <c r="P309" s="248">
        <f t="shared" si="194"/>
        <v>0</v>
      </c>
      <c r="Q309" s="248">
        <f t="shared" si="194"/>
        <v>0</v>
      </c>
      <c r="R309" s="248">
        <f t="shared" si="194"/>
        <v>0</v>
      </c>
      <c r="S309" s="248">
        <f t="shared" si="194"/>
        <v>0</v>
      </c>
      <c r="T309" s="248">
        <f t="shared" si="194"/>
        <v>0</v>
      </c>
      <c r="U309" s="248">
        <f t="shared" si="194"/>
        <v>0</v>
      </c>
      <c r="V309" s="248">
        <f t="shared" si="194"/>
        <v>0</v>
      </c>
      <c r="W309" s="248">
        <f t="shared" si="194"/>
        <v>0</v>
      </c>
      <c r="X309" s="248">
        <f t="shared" si="194"/>
        <v>0</v>
      </c>
      <c r="Y309" s="248">
        <f t="shared" si="194"/>
        <v>0</v>
      </c>
      <c r="Z309" s="248">
        <f t="shared" si="194"/>
        <v>0</v>
      </c>
      <c r="AA309" s="248">
        <f t="shared" si="194"/>
        <v>0</v>
      </c>
      <c r="AB309" s="248">
        <f t="shared" si="194"/>
        <v>0</v>
      </c>
      <c r="AC309" s="248">
        <f t="shared" si="194"/>
        <v>0</v>
      </c>
      <c r="AD309" s="248">
        <f t="shared" si="194"/>
        <v>0</v>
      </c>
      <c r="AE309" s="248">
        <f t="shared" si="194"/>
        <v>0</v>
      </c>
      <c r="AF309" s="248">
        <f t="shared" si="194"/>
        <v>0</v>
      </c>
      <c r="AG309" s="248">
        <f t="shared" si="194"/>
        <v>0</v>
      </c>
      <c r="AH309" s="248">
        <f t="shared" si="194"/>
        <v>0</v>
      </c>
      <c r="AI309" s="248">
        <f t="shared" si="194"/>
        <v>0</v>
      </c>
      <c r="AJ309" s="248">
        <f t="shared" si="194"/>
        <v>0</v>
      </c>
      <c r="AK309" s="248">
        <f t="shared" si="194"/>
        <v>0</v>
      </c>
      <c r="AL309" s="248">
        <f t="shared" si="194"/>
        <v>0</v>
      </c>
      <c r="AM309" s="248">
        <f t="shared" si="194"/>
        <v>0</v>
      </c>
      <c r="AN309" s="248">
        <f t="shared" si="194"/>
        <v>0</v>
      </c>
      <c r="AO309" s="248">
        <f t="shared" si="194"/>
        <v>0</v>
      </c>
      <c r="AP309" s="248">
        <f t="shared" si="194"/>
        <v>0</v>
      </c>
      <c r="AQ309" s="248">
        <f t="shared" si="194"/>
        <v>0</v>
      </c>
      <c r="AR309" s="248">
        <f t="shared" si="194"/>
        <v>0</v>
      </c>
      <c r="AS309" s="248">
        <f t="shared" si="194"/>
        <v>0</v>
      </c>
      <c r="AT309" s="248">
        <f t="shared" si="194"/>
        <v>0</v>
      </c>
      <c r="AU309" s="248">
        <f t="shared" si="194"/>
        <v>0</v>
      </c>
      <c r="AV309" s="248">
        <f t="shared" si="194"/>
        <v>0</v>
      </c>
      <c r="AW309" s="248">
        <f t="shared" si="194"/>
        <v>0</v>
      </c>
      <c r="AX309" s="248">
        <f t="shared" si="194"/>
        <v>0</v>
      </c>
      <c r="AY309" s="248">
        <f t="shared" si="194"/>
        <v>0</v>
      </c>
      <c r="AZ309" s="248">
        <f t="shared" si="194"/>
        <v>0</v>
      </c>
      <c r="BA309" s="248">
        <f t="shared" si="194"/>
        <v>0</v>
      </c>
      <c r="BB309" s="368" t="s">
        <v>197</v>
      </c>
    </row>
    <row r="310" spans="4:54" s="238" customFormat="1" ht="12" hidden="1">
      <c r="D310" s="249" t="s">
        <v>195</v>
      </c>
      <c r="E310" s="250"/>
      <c r="F310" s="250">
        <f aca="true" t="shared" si="195" ref="F310:AZ310">SUM(F314:F316)</f>
        <v>5272705.1368</v>
      </c>
      <c r="G310" s="250">
        <f t="shared" si="195"/>
        <v>1743073.4479999999</v>
      </c>
      <c r="H310" s="250">
        <f t="shared" si="195"/>
        <v>1105694.4661</v>
      </c>
      <c r="I310" s="250">
        <f t="shared" si="195"/>
        <v>1299122.4619799997</v>
      </c>
      <c r="J310" s="250">
        <f t="shared" si="195"/>
        <v>538657.542</v>
      </c>
      <c r="K310" s="250">
        <f t="shared" si="195"/>
        <v>586157.2189999999</v>
      </c>
      <c r="L310" s="250">
        <f t="shared" si="195"/>
        <v>289281.33148</v>
      </c>
      <c r="M310" s="250">
        <f t="shared" si="195"/>
        <v>116616.72700000001</v>
      </c>
      <c r="N310" s="250">
        <f t="shared" si="195"/>
        <v>2217.1594800000003</v>
      </c>
      <c r="O310" s="250">
        <f t="shared" si="195"/>
        <v>72756.62700000001</v>
      </c>
      <c r="P310" s="250">
        <f t="shared" si="195"/>
        <v>71452.08499999999</v>
      </c>
      <c r="Q310" s="250">
        <f t="shared" si="195"/>
        <v>26238.733</v>
      </c>
      <c r="R310" s="250">
        <f t="shared" si="195"/>
        <v>292802.2586</v>
      </c>
      <c r="S310" s="250">
        <f t="shared" si="195"/>
        <v>139875.68899999998</v>
      </c>
      <c r="T310" s="250">
        <f t="shared" si="195"/>
        <v>6804.87762</v>
      </c>
      <c r="U310" s="250">
        <f t="shared" si="195"/>
        <v>42981.780979999996</v>
      </c>
      <c r="V310" s="250">
        <f t="shared" si="195"/>
        <v>65335.833</v>
      </c>
      <c r="W310" s="250">
        <f t="shared" si="195"/>
        <v>37804.078</v>
      </c>
      <c r="X310" s="250">
        <f t="shared" si="195"/>
        <v>335220.33072</v>
      </c>
      <c r="Y310" s="250">
        <f t="shared" si="195"/>
        <v>167495.207</v>
      </c>
      <c r="Z310" s="250">
        <f t="shared" si="195"/>
        <v>55845.714</v>
      </c>
      <c r="AA310" s="250">
        <f t="shared" si="195"/>
        <v>37318.005999999994</v>
      </c>
      <c r="AB310" s="250">
        <f t="shared" si="195"/>
        <v>38202.96400000001</v>
      </c>
      <c r="AC310" s="250">
        <f t="shared" si="195"/>
        <v>36358.44</v>
      </c>
      <c r="AD310" s="250">
        <f t="shared" si="195"/>
        <v>1228220.981</v>
      </c>
      <c r="AE310" s="250">
        <f t="shared" si="195"/>
        <v>532969.975</v>
      </c>
      <c r="AF310" s="250">
        <f t="shared" si="195"/>
        <v>341755.02</v>
      </c>
      <c r="AG310" s="250">
        <f t="shared" si="195"/>
        <v>150104.983</v>
      </c>
      <c r="AH310" s="250">
        <f t="shared" si="195"/>
        <v>55322.056</v>
      </c>
      <c r="AI310" s="250">
        <f t="shared" si="195"/>
        <v>148068.94700000001</v>
      </c>
      <c r="AJ310" s="250">
        <f t="shared" si="195"/>
        <v>1486465.8939999999</v>
      </c>
      <c r="AK310" s="250">
        <f t="shared" si="195"/>
        <v>331682.59</v>
      </c>
      <c r="AL310" s="250">
        <f t="shared" si="195"/>
        <v>478906.655</v>
      </c>
      <c r="AM310" s="250">
        <f t="shared" si="195"/>
        <v>325077.213</v>
      </c>
      <c r="AN310" s="250">
        <f t="shared" si="195"/>
        <v>126214.84700000001</v>
      </c>
      <c r="AO310" s="250">
        <f t="shared" si="195"/>
        <v>224584.589</v>
      </c>
      <c r="AP310" s="250">
        <f t="shared" si="195"/>
        <v>833069.0079999999</v>
      </c>
      <c r="AQ310" s="250">
        <f t="shared" si="195"/>
        <v>251225.61599999998</v>
      </c>
      <c r="AR310" s="250">
        <f t="shared" si="195"/>
        <v>148874.13</v>
      </c>
      <c r="AS310" s="250">
        <f t="shared" si="195"/>
        <v>274770.637</v>
      </c>
      <c r="AT310" s="250">
        <f t="shared" si="195"/>
        <v>82753.99399999999</v>
      </c>
      <c r="AU310" s="250">
        <f t="shared" si="195"/>
        <v>75444.63100000001</v>
      </c>
      <c r="AV310" s="250">
        <f t="shared" si="195"/>
        <v>807645.333</v>
      </c>
      <c r="AW310" s="250">
        <f t="shared" si="195"/>
        <v>203207.644</v>
      </c>
      <c r="AX310" s="250">
        <f t="shared" si="195"/>
        <v>71290.91</v>
      </c>
      <c r="AY310" s="250">
        <f t="shared" si="195"/>
        <v>396113.21499999997</v>
      </c>
      <c r="AZ310" s="250">
        <f t="shared" si="195"/>
        <v>99375.76299999999</v>
      </c>
      <c r="BA310" s="250">
        <f>SUM(BA314:BA316)</f>
        <v>37657.801</v>
      </c>
      <c r="BB310" s="251" t="s">
        <v>195</v>
      </c>
    </row>
    <row r="311" spans="3:54" s="369" customFormat="1" ht="12" hidden="1">
      <c r="C311" s="238"/>
      <c r="D311" s="370" t="s">
        <v>194</v>
      </c>
      <c r="E311" s="252"/>
      <c r="F311" s="252">
        <f aca="true" t="shared" si="196" ref="F311:BA311">F287+F174+F167+F114+F100+F80+F11</f>
        <v>5028216.01653</v>
      </c>
      <c r="G311" s="252">
        <f t="shared" si="196"/>
        <v>1693687.705</v>
      </c>
      <c r="H311" s="252">
        <f t="shared" si="196"/>
        <v>1031521.6275499999</v>
      </c>
      <c r="I311" s="252">
        <f t="shared" si="196"/>
        <v>1264686.05998</v>
      </c>
      <c r="J311" s="252">
        <f t="shared" si="196"/>
        <v>502435.5229999999</v>
      </c>
      <c r="K311" s="252">
        <f t="shared" si="196"/>
        <v>535885.101</v>
      </c>
      <c r="L311" s="252">
        <f t="shared" si="196"/>
        <v>242619.25574</v>
      </c>
      <c r="M311" s="252">
        <f t="shared" si="196"/>
        <v>100147.046</v>
      </c>
      <c r="N311" s="252">
        <f t="shared" si="196"/>
        <v>1958.60974</v>
      </c>
      <c r="O311" s="252">
        <f t="shared" si="196"/>
        <v>70604.62700000001</v>
      </c>
      <c r="P311" s="252">
        <f t="shared" si="196"/>
        <v>49224.937999999995</v>
      </c>
      <c r="Q311" s="252">
        <f t="shared" si="196"/>
        <v>20684.035</v>
      </c>
      <c r="R311" s="252">
        <f t="shared" si="196"/>
        <v>283495.60679</v>
      </c>
      <c r="S311" s="252">
        <f t="shared" si="196"/>
        <v>138527.598</v>
      </c>
      <c r="T311" s="252">
        <f t="shared" si="196"/>
        <v>6731.87881</v>
      </c>
      <c r="U311" s="252">
        <f t="shared" si="196"/>
        <v>41458.780979999996</v>
      </c>
      <c r="V311" s="252">
        <f t="shared" si="196"/>
        <v>63890.960999999996</v>
      </c>
      <c r="W311" s="252">
        <f t="shared" si="196"/>
        <v>32886.388</v>
      </c>
      <c r="X311" s="252">
        <f t="shared" si="196"/>
        <v>304805.643</v>
      </c>
      <c r="Y311" s="252">
        <f t="shared" si="196"/>
        <v>160597.103</v>
      </c>
      <c r="Z311" s="252">
        <f t="shared" si="196"/>
        <v>44196.35</v>
      </c>
      <c r="AA311" s="252">
        <f t="shared" si="196"/>
        <v>27644.551</v>
      </c>
      <c r="AB311" s="252">
        <f t="shared" si="196"/>
        <v>38202.964</v>
      </c>
      <c r="AC311" s="252">
        <f t="shared" si="196"/>
        <v>34164.675</v>
      </c>
      <c r="AD311" s="252">
        <f t="shared" si="196"/>
        <v>1164695.617</v>
      </c>
      <c r="AE311" s="252">
        <f t="shared" si="196"/>
        <v>520516.781</v>
      </c>
      <c r="AF311" s="252">
        <f t="shared" si="196"/>
        <v>322258.271</v>
      </c>
      <c r="AG311" s="252">
        <f t="shared" si="196"/>
        <v>138330.773</v>
      </c>
      <c r="AH311" s="252">
        <f t="shared" si="196"/>
        <v>54272.056000000004</v>
      </c>
      <c r="AI311" s="252">
        <f t="shared" si="196"/>
        <v>129317.736</v>
      </c>
      <c r="AJ311" s="252">
        <f t="shared" si="196"/>
        <v>1400944.5529999998</v>
      </c>
      <c r="AK311" s="252">
        <f t="shared" si="196"/>
        <v>319515.91699999996</v>
      </c>
      <c r="AL311" s="252">
        <f t="shared" si="196"/>
        <v>436211.478</v>
      </c>
      <c r="AM311" s="252">
        <f t="shared" si="196"/>
        <v>319520.476</v>
      </c>
      <c r="AN311" s="252">
        <f t="shared" si="196"/>
        <v>115714.84700000001</v>
      </c>
      <c r="AO311" s="252">
        <f t="shared" si="196"/>
        <v>209981.835</v>
      </c>
      <c r="AP311" s="252">
        <f t="shared" si="196"/>
        <v>827503.0079999999</v>
      </c>
      <c r="AQ311" s="252">
        <f t="shared" si="196"/>
        <v>251200.61599999998</v>
      </c>
      <c r="AR311" s="252">
        <f t="shared" si="196"/>
        <v>148874.13</v>
      </c>
      <c r="AS311" s="252">
        <f t="shared" si="196"/>
        <v>272114.637</v>
      </c>
      <c r="AT311" s="252">
        <f t="shared" si="196"/>
        <v>82253.994</v>
      </c>
      <c r="AU311" s="252">
        <f t="shared" si="196"/>
        <v>73059.631</v>
      </c>
      <c r="AV311" s="252">
        <f t="shared" si="196"/>
        <v>804152.333</v>
      </c>
      <c r="AW311" s="252">
        <f t="shared" si="196"/>
        <v>203182.64400000003</v>
      </c>
      <c r="AX311" s="252">
        <f t="shared" si="196"/>
        <v>71290.91</v>
      </c>
      <c r="AY311" s="252">
        <f t="shared" si="196"/>
        <v>395012.21499999997</v>
      </c>
      <c r="AZ311" s="252">
        <f t="shared" si="196"/>
        <v>98875.76299999999</v>
      </c>
      <c r="BA311" s="252">
        <f t="shared" si="196"/>
        <v>35790.801</v>
      </c>
      <c r="BB311" s="371" t="s">
        <v>194</v>
      </c>
    </row>
    <row r="312" spans="3:54" s="372" customFormat="1" ht="12" hidden="1">
      <c r="C312" s="238"/>
      <c r="D312" s="373" t="s">
        <v>193</v>
      </c>
      <c r="E312" s="253"/>
      <c r="F312" s="253">
        <f aca="true" t="shared" si="197" ref="F312:BA312">F297+F293+F288+F281+F219+F178+F175+F158+F153+F143+F133+F128+F125+F122+F115+F106+F101+F90+F81+F74+F60+F59+F42+F37+F31+F25+F20+F17+F12+(SUM(F168:F173))</f>
        <v>4783726.89598</v>
      </c>
      <c r="G312" s="253">
        <f t="shared" si="197"/>
        <v>1644301.962</v>
      </c>
      <c r="H312" s="253">
        <f t="shared" si="197"/>
        <v>957348.789</v>
      </c>
      <c r="I312" s="253">
        <f t="shared" si="197"/>
        <v>1230249.65798</v>
      </c>
      <c r="J312" s="253">
        <f t="shared" si="197"/>
        <v>466213.50399999996</v>
      </c>
      <c r="K312" s="253">
        <f t="shared" si="197"/>
        <v>485612.98300000007</v>
      </c>
      <c r="L312" s="253">
        <f t="shared" si="197"/>
        <v>195957.17999999993</v>
      </c>
      <c r="M312" s="253">
        <f t="shared" si="197"/>
        <v>83677.365</v>
      </c>
      <c r="N312" s="253">
        <f t="shared" si="197"/>
        <v>1700.06</v>
      </c>
      <c r="O312" s="253">
        <f t="shared" si="197"/>
        <v>68452.627</v>
      </c>
      <c r="P312" s="253">
        <f t="shared" si="197"/>
        <v>26997.791</v>
      </c>
      <c r="Q312" s="253">
        <f t="shared" si="197"/>
        <v>15129.337</v>
      </c>
      <c r="R312" s="253">
        <f t="shared" si="197"/>
        <v>274188.95498000004</v>
      </c>
      <c r="S312" s="253">
        <f t="shared" si="197"/>
        <v>137179.507</v>
      </c>
      <c r="T312" s="253">
        <f t="shared" si="197"/>
        <v>6658.88</v>
      </c>
      <c r="U312" s="253">
        <f t="shared" si="197"/>
        <v>39935.780979999996</v>
      </c>
      <c r="V312" s="253">
        <f t="shared" si="197"/>
        <v>62446.08900000001</v>
      </c>
      <c r="W312" s="253">
        <f t="shared" si="197"/>
        <v>27968.698</v>
      </c>
      <c r="X312" s="253">
        <f t="shared" si="197"/>
        <v>274390.95499999996</v>
      </c>
      <c r="Y312" s="253">
        <f t="shared" si="197"/>
        <v>153698.999</v>
      </c>
      <c r="Z312" s="253">
        <f t="shared" si="197"/>
        <v>32546.986000000004</v>
      </c>
      <c r="AA312" s="253">
        <f t="shared" si="197"/>
        <v>17971.096</v>
      </c>
      <c r="AB312" s="253">
        <f t="shared" si="197"/>
        <v>38202.964</v>
      </c>
      <c r="AC312" s="253">
        <f t="shared" si="197"/>
        <v>31970.91</v>
      </c>
      <c r="AD312" s="253">
        <f t="shared" si="197"/>
        <v>1101170.2529999998</v>
      </c>
      <c r="AE312" s="253">
        <f t="shared" si="197"/>
        <v>508063.587</v>
      </c>
      <c r="AF312" s="253">
        <f t="shared" si="197"/>
        <v>302761.52200000006</v>
      </c>
      <c r="AG312" s="253">
        <f t="shared" si="197"/>
        <v>126556.563</v>
      </c>
      <c r="AH312" s="253">
        <f t="shared" si="197"/>
        <v>53222.056000000004</v>
      </c>
      <c r="AI312" s="253">
        <f t="shared" si="197"/>
        <v>110566.525</v>
      </c>
      <c r="AJ312" s="253">
        <f t="shared" si="197"/>
        <v>1315423.212</v>
      </c>
      <c r="AK312" s="253">
        <f t="shared" si="197"/>
        <v>307349.24399999995</v>
      </c>
      <c r="AL312" s="253">
        <f t="shared" si="197"/>
        <v>393516.301</v>
      </c>
      <c r="AM312" s="253">
        <f t="shared" si="197"/>
        <v>313963.739</v>
      </c>
      <c r="AN312" s="253">
        <f t="shared" si="197"/>
        <v>105214.84700000001</v>
      </c>
      <c r="AO312" s="253">
        <f t="shared" si="197"/>
        <v>195379.08099999998</v>
      </c>
      <c r="AP312" s="253">
        <f t="shared" si="197"/>
        <v>821937.0079999999</v>
      </c>
      <c r="AQ312" s="253">
        <f t="shared" si="197"/>
        <v>251175.61599999998</v>
      </c>
      <c r="AR312" s="253">
        <f t="shared" si="197"/>
        <v>148874.13</v>
      </c>
      <c r="AS312" s="253">
        <f t="shared" si="197"/>
        <v>269458.637</v>
      </c>
      <c r="AT312" s="253">
        <f t="shared" si="197"/>
        <v>81753.99399999999</v>
      </c>
      <c r="AU312" s="253">
        <f t="shared" si="197"/>
        <v>70674.63100000001</v>
      </c>
      <c r="AV312" s="253">
        <f t="shared" si="197"/>
        <v>800659.333</v>
      </c>
      <c r="AW312" s="253">
        <f t="shared" si="197"/>
        <v>203157.644</v>
      </c>
      <c r="AX312" s="253">
        <f t="shared" si="197"/>
        <v>71290.91</v>
      </c>
      <c r="AY312" s="253">
        <f t="shared" si="197"/>
        <v>393911.21499999997</v>
      </c>
      <c r="AZ312" s="253">
        <f t="shared" si="197"/>
        <v>98375.76299999999</v>
      </c>
      <c r="BA312" s="253">
        <f t="shared" si="197"/>
        <v>33923.801</v>
      </c>
      <c r="BB312" s="374" t="s">
        <v>193</v>
      </c>
    </row>
    <row r="313" spans="3:54" s="375" customFormat="1" ht="12" hidden="1">
      <c r="C313" s="238"/>
      <c r="D313" s="376" t="s">
        <v>192</v>
      </c>
      <c r="E313" s="254"/>
      <c r="F313" s="254">
        <f aca="true" t="shared" si="198" ref="F313:AZ313">F10</f>
        <v>5028216.01653</v>
      </c>
      <c r="G313" s="254">
        <f t="shared" si="198"/>
        <v>1693687.7049999998</v>
      </c>
      <c r="H313" s="254">
        <f t="shared" si="198"/>
        <v>1031521.6275500001</v>
      </c>
      <c r="I313" s="254">
        <f t="shared" si="198"/>
        <v>1264686.05998</v>
      </c>
      <c r="J313" s="254">
        <f t="shared" si="198"/>
        <v>502435.523</v>
      </c>
      <c r="K313" s="254">
        <f t="shared" si="198"/>
        <v>535885.101</v>
      </c>
      <c r="L313" s="254">
        <f t="shared" si="198"/>
        <v>242619.25574</v>
      </c>
      <c r="M313" s="254">
        <f t="shared" si="198"/>
        <v>100147.046</v>
      </c>
      <c r="N313" s="254">
        <f t="shared" si="198"/>
        <v>1958.6097399999999</v>
      </c>
      <c r="O313" s="254">
        <f t="shared" si="198"/>
        <v>70604.627</v>
      </c>
      <c r="P313" s="254">
        <f t="shared" si="198"/>
        <v>49224.937999999995</v>
      </c>
      <c r="Q313" s="254">
        <f t="shared" si="198"/>
        <v>20684.035</v>
      </c>
      <c r="R313" s="254">
        <f t="shared" si="198"/>
        <v>283495.60679</v>
      </c>
      <c r="S313" s="254">
        <f t="shared" si="198"/>
        <v>138527.598</v>
      </c>
      <c r="T313" s="254">
        <f t="shared" si="198"/>
        <v>6731.87881</v>
      </c>
      <c r="U313" s="254">
        <f t="shared" si="198"/>
        <v>41458.780979999996</v>
      </c>
      <c r="V313" s="254">
        <f t="shared" si="198"/>
        <v>63890.960999999996</v>
      </c>
      <c r="W313" s="254">
        <f t="shared" si="198"/>
        <v>32886.388</v>
      </c>
      <c r="X313" s="254">
        <f t="shared" si="198"/>
        <v>304805.643</v>
      </c>
      <c r="Y313" s="254">
        <f t="shared" si="198"/>
        <v>160597.103</v>
      </c>
      <c r="Z313" s="254">
        <f t="shared" si="198"/>
        <v>44196.350000000006</v>
      </c>
      <c r="AA313" s="254">
        <f t="shared" si="198"/>
        <v>27644.551</v>
      </c>
      <c r="AB313" s="254">
        <f t="shared" si="198"/>
        <v>38202.964</v>
      </c>
      <c r="AC313" s="254">
        <f t="shared" si="198"/>
        <v>34164.674999999996</v>
      </c>
      <c r="AD313" s="254">
        <f t="shared" si="198"/>
        <v>1164695.6169999999</v>
      </c>
      <c r="AE313" s="254">
        <f t="shared" si="198"/>
        <v>520516.78099999996</v>
      </c>
      <c r="AF313" s="254">
        <f t="shared" si="198"/>
        <v>322258.271</v>
      </c>
      <c r="AG313" s="254">
        <f t="shared" si="198"/>
        <v>138330.773</v>
      </c>
      <c r="AH313" s="254">
        <f t="shared" si="198"/>
        <v>54272.056</v>
      </c>
      <c r="AI313" s="254">
        <f t="shared" si="198"/>
        <v>129317.736</v>
      </c>
      <c r="AJ313" s="254">
        <f t="shared" si="198"/>
        <v>1400944.553</v>
      </c>
      <c r="AK313" s="254">
        <f t="shared" si="198"/>
        <v>319515.917</v>
      </c>
      <c r="AL313" s="254">
        <f t="shared" si="198"/>
        <v>436211.478</v>
      </c>
      <c r="AM313" s="254">
        <f t="shared" si="198"/>
        <v>319520.476</v>
      </c>
      <c r="AN313" s="254">
        <f t="shared" si="198"/>
        <v>115714.84700000001</v>
      </c>
      <c r="AO313" s="254">
        <f t="shared" si="198"/>
        <v>209981.83500000002</v>
      </c>
      <c r="AP313" s="254">
        <f t="shared" si="198"/>
        <v>827503.0079999999</v>
      </c>
      <c r="AQ313" s="254">
        <f t="shared" si="198"/>
        <v>251200.61599999998</v>
      </c>
      <c r="AR313" s="254">
        <f t="shared" si="198"/>
        <v>148874.13</v>
      </c>
      <c r="AS313" s="254">
        <f t="shared" si="198"/>
        <v>272114.637</v>
      </c>
      <c r="AT313" s="254">
        <f t="shared" si="198"/>
        <v>82253.994</v>
      </c>
      <c r="AU313" s="254">
        <f t="shared" si="198"/>
        <v>73059.63100000001</v>
      </c>
      <c r="AV313" s="254">
        <f t="shared" si="198"/>
        <v>804152.3330000001</v>
      </c>
      <c r="AW313" s="254">
        <f t="shared" si="198"/>
        <v>203182.644</v>
      </c>
      <c r="AX313" s="254">
        <f t="shared" si="198"/>
        <v>71290.91</v>
      </c>
      <c r="AY313" s="254">
        <f t="shared" si="198"/>
        <v>395012.215</v>
      </c>
      <c r="AZ313" s="254">
        <f t="shared" si="198"/>
        <v>98875.76299999999</v>
      </c>
      <c r="BA313" s="254">
        <f>BA10</f>
        <v>35790.801</v>
      </c>
      <c r="BB313" s="377" t="s">
        <v>192</v>
      </c>
    </row>
    <row r="314" spans="4:54" s="378" customFormat="1" ht="12" hidden="1">
      <c r="D314" s="379" t="s">
        <v>198</v>
      </c>
      <c r="E314" s="255"/>
      <c r="F314" s="255">
        <f aca="true" t="shared" si="199" ref="F314:AZ314">(SUM(F75:F79))+(SUM(F61:F73))+(SUM(F43:F58))+(SUM(F38:F41))+(SUM(F32:F36))+(SUM(F26:F30))+(SUM(F21:F24))+(SUM(F18:F19))+(SUM(F13:F16))+F59</f>
        <v>2031853.463</v>
      </c>
      <c r="G314" s="255">
        <f t="shared" si="199"/>
        <v>1067965.6139999998</v>
      </c>
      <c r="H314" s="255">
        <f t="shared" si="199"/>
        <v>442887.86600000004</v>
      </c>
      <c r="I314" s="255">
        <f t="shared" si="199"/>
        <v>300696.223</v>
      </c>
      <c r="J314" s="255">
        <f t="shared" si="199"/>
        <v>23891.877</v>
      </c>
      <c r="K314" s="255">
        <f t="shared" si="199"/>
        <v>196411.883</v>
      </c>
      <c r="L314" s="255">
        <f t="shared" si="199"/>
        <v>90073.79699999999</v>
      </c>
      <c r="M314" s="255">
        <f t="shared" si="199"/>
        <v>65430.164000000004</v>
      </c>
      <c r="N314" s="255">
        <f t="shared" si="199"/>
        <v>524.2470000000001</v>
      </c>
      <c r="O314" s="255">
        <f t="shared" si="199"/>
        <v>18683.955</v>
      </c>
      <c r="P314" s="255">
        <f t="shared" si="199"/>
        <v>2889.3990000000003</v>
      </c>
      <c r="Q314" s="255">
        <f t="shared" si="199"/>
        <v>2546.032</v>
      </c>
      <c r="R314" s="255">
        <f t="shared" si="199"/>
        <v>88136.035</v>
      </c>
      <c r="S314" s="255">
        <f t="shared" si="199"/>
        <v>52750.839</v>
      </c>
      <c r="T314" s="255">
        <f t="shared" si="199"/>
        <v>4665.416</v>
      </c>
      <c r="U314" s="255">
        <f t="shared" si="199"/>
        <v>4907.993</v>
      </c>
      <c r="V314" s="255">
        <f t="shared" si="199"/>
        <v>20445.487999999998</v>
      </c>
      <c r="W314" s="255">
        <f t="shared" si="199"/>
        <v>5366.299</v>
      </c>
      <c r="X314" s="255">
        <f t="shared" si="199"/>
        <v>107283.61899999999</v>
      </c>
      <c r="Y314" s="255">
        <f t="shared" si="199"/>
        <v>85508.608</v>
      </c>
      <c r="Z314" s="255">
        <f t="shared" si="199"/>
        <v>7633.485000000001</v>
      </c>
      <c r="AA314" s="255">
        <f t="shared" si="199"/>
        <v>6031.129000000001</v>
      </c>
      <c r="AB314" s="255">
        <f t="shared" si="199"/>
        <v>556.99</v>
      </c>
      <c r="AC314" s="255">
        <f t="shared" si="199"/>
        <v>7553.407</v>
      </c>
      <c r="AD314" s="255">
        <f t="shared" si="199"/>
        <v>509295.418</v>
      </c>
      <c r="AE314" s="255">
        <f t="shared" si="199"/>
        <v>250328.51000000004</v>
      </c>
      <c r="AF314" s="255">
        <f t="shared" si="199"/>
        <v>136726.888</v>
      </c>
      <c r="AG314" s="255">
        <f t="shared" si="199"/>
        <v>59754.651</v>
      </c>
      <c r="AH314" s="255">
        <f t="shared" si="199"/>
        <v>0</v>
      </c>
      <c r="AI314" s="255">
        <f t="shared" si="199"/>
        <v>62485.369</v>
      </c>
      <c r="AJ314" s="255">
        <f t="shared" si="199"/>
        <v>542114.662</v>
      </c>
      <c r="AK314" s="255">
        <f t="shared" si="199"/>
        <v>226982.74300000002</v>
      </c>
      <c r="AL314" s="255">
        <f t="shared" si="199"/>
        <v>169030.25300000003</v>
      </c>
      <c r="AM314" s="255">
        <f t="shared" si="199"/>
        <v>79945</v>
      </c>
      <c r="AN314" s="255">
        <f t="shared" si="199"/>
        <v>0</v>
      </c>
      <c r="AO314" s="255">
        <f t="shared" si="199"/>
        <v>66156.666</v>
      </c>
      <c r="AP314" s="255">
        <f t="shared" si="199"/>
        <v>403854.54999999993</v>
      </c>
      <c r="AQ314" s="255">
        <f t="shared" si="199"/>
        <v>213354.53399999999</v>
      </c>
      <c r="AR314" s="255">
        <f t="shared" si="199"/>
        <v>99657.57699999999</v>
      </c>
      <c r="AS314" s="255">
        <f t="shared" si="199"/>
        <v>68538.329</v>
      </c>
      <c r="AT314" s="255">
        <f t="shared" si="199"/>
        <v>0</v>
      </c>
      <c r="AU314" s="255">
        <f t="shared" si="199"/>
        <v>22304.11</v>
      </c>
      <c r="AV314" s="255">
        <f t="shared" si="199"/>
        <v>291095.382</v>
      </c>
      <c r="AW314" s="255">
        <f t="shared" si="199"/>
        <v>173610.21600000001</v>
      </c>
      <c r="AX314" s="255">
        <f t="shared" si="199"/>
        <v>24650</v>
      </c>
      <c r="AY314" s="255">
        <f t="shared" si="199"/>
        <v>62835.166</v>
      </c>
      <c r="AZ314" s="255">
        <f t="shared" si="199"/>
        <v>0</v>
      </c>
      <c r="BA314" s="255">
        <f>(SUM(BA75:BA79))+(SUM(BA61:BA73))+(SUM(BA43:BA58))+(SUM(BA38:BA41))+(SUM(BA32:BA36))+(SUM(BA26:BA30))+(SUM(BA21:BA24))+(SUM(BA18:BA19))+(SUM(BA13:BA16))+BA59</f>
        <v>30000</v>
      </c>
      <c r="BB314" s="380" t="s">
        <v>198</v>
      </c>
    </row>
    <row r="315" spans="4:54" s="378" customFormat="1" ht="12" hidden="1">
      <c r="D315" s="379" t="s">
        <v>128</v>
      </c>
      <c r="E315" s="255"/>
      <c r="F315" s="255">
        <f aca="true" t="shared" si="200" ref="F315:AZ315">(SUM(F159:F166))+(SUM(F154:F157))+(SUM(F144:F152))+(SUM(F134:F142))+(SUM(F129:F132))+(SUM(F126:F127))+(SUM(F123:F124))+(SUM(F116:F121))+(SUM(F107:F113))+(SUM(F102:F105))+(SUM(F91:F99))+(SUM(F82:F89))</f>
        <v>1487400.3858199997</v>
      </c>
      <c r="G315" s="255">
        <f t="shared" si="200"/>
        <v>466005.394</v>
      </c>
      <c r="H315" s="255">
        <f t="shared" si="200"/>
        <v>304266.83310000005</v>
      </c>
      <c r="I315" s="255">
        <f t="shared" si="200"/>
        <v>234261.951</v>
      </c>
      <c r="J315" s="255">
        <f t="shared" si="200"/>
        <v>151711.587</v>
      </c>
      <c r="K315" s="255">
        <f t="shared" si="200"/>
        <v>331154.621</v>
      </c>
      <c r="L315" s="255">
        <f t="shared" si="200"/>
        <v>124264.36647999998</v>
      </c>
      <c r="M315" s="255">
        <f t="shared" si="200"/>
        <v>46425.104</v>
      </c>
      <c r="N315" s="255">
        <f t="shared" si="200"/>
        <v>1692.9124800000002</v>
      </c>
      <c r="O315" s="255">
        <f t="shared" si="200"/>
        <v>15908.949</v>
      </c>
      <c r="P315" s="255">
        <f t="shared" si="200"/>
        <v>45489.217000000004</v>
      </c>
      <c r="Q315" s="255">
        <f t="shared" si="200"/>
        <v>14748.184000000001</v>
      </c>
      <c r="R315" s="255">
        <f t="shared" si="200"/>
        <v>84410.13562</v>
      </c>
      <c r="S315" s="255">
        <f t="shared" si="200"/>
        <v>27874.656000000003</v>
      </c>
      <c r="T315" s="255">
        <f t="shared" si="200"/>
        <v>1716.3126200000002</v>
      </c>
      <c r="U315" s="255">
        <f t="shared" si="200"/>
        <v>4227.412</v>
      </c>
      <c r="V315" s="255">
        <f t="shared" si="200"/>
        <v>22231.041</v>
      </c>
      <c r="W315" s="255">
        <f t="shared" si="200"/>
        <v>28360.714</v>
      </c>
      <c r="X315" s="255">
        <f t="shared" si="200"/>
        <v>171591.00672</v>
      </c>
      <c r="Y315" s="255">
        <f t="shared" si="200"/>
        <v>52571.14199999999</v>
      </c>
      <c r="Z315" s="255">
        <f t="shared" si="200"/>
        <v>46152.198</v>
      </c>
      <c r="AA315" s="255">
        <f t="shared" si="200"/>
        <v>26831.714999999997</v>
      </c>
      <c r="AB315" s="255">
        <f t="shared" si="200"/>
        <v>19054.76</v>
      </c>
      <c r="AC315" s="255">
        <f t="shared" si="200"/>
        <v>26981.192000000003</v>
      </c>
      <c r="AD315" s="255">
        <f t="shared" si="200"/>
        <v>533888.5689999999</v>
      </c>
      <c r="AE315" s="255">
        <f t="shared" si="200"/>
        <v>247954.38999999998</v>
      </c>
      <c r="AF315" s="255">
        <f t="shared" si="200"/>
        <v>127009.704</v>
      </c>
      <c r="AG315" s="255">
        <f t="shared" si="200"/>
        <v>60230.149999999994</v>
      </c>
      <c r="AH315" s="255">
        <f t="shared" si="200"/>
        <v>31639.581</v>
      </c>
      <c r="AI315" s="255">
        <f t="shared" si="200"/>
        <v>67054.744</v>
      </c>
      <c r="AJ315" s="255">
        <f t="shared" si="200"/>
        <v>412069.71699999995</v>
      </c>
      <c r="AK315" s="255">
        <f t="shared" si="200"/>
        <v>58168.742000000006</v>
      </c>
      <c r="AL315" s="255">
        <f t="shared" si="200"/>
        <v>127241.825</v>
      </c>
      <c r="AM315" s="255">
        <f t="shared" si="200"/>
        <v>57513.507000000005</v>
      </c>
      <c r="AN315" s="255">
        <f t="shared" si="200"/>
        <v>28931.198</v>
      </c>
      <c r="AO315" s="255">
        <f t="shared" si="200"/>
        <v>140214.445</v>
      </c>
      <c r="AP315" s="255">
        <f t="shared" si="200"/>
        <v>112253.94</v>
      </c>
      <c r="AQ315" s="255">
        <f t="shared" si="200"/>
        <v>16862.397</v>
      </c>
      <c r="AR315" s="255">
        <f t="shared" si="200"/>
        <v>453.881</v>
      </c>
      <c r="AS315" s="255">
        <f t="shared" si="200"/>
        <v>41932.841</v>
      </c>
      <c r="AT315" s="255">
        <f t="shared" si="200"/>
        <v>3365.79</v>
      </c>
      <c r="AU315" s="255">
        <f t="shared" si="200"/>
        <v>49639.031</v>
      </c>
      <c r="AV315" s="255">
        <f t="shared" si="200"/>
        <v>48922.651</v>
      </c>
      <c r="AW315" s="255">
        <f t="shared" si="200"/>
        <v>16148.963</v>
      </c>
      <c r="AX315" s="255">
        <f t="shared" si="200"/>
        <v>0</v>
      </c>
      <c r="AY315" s="255">
        <f t="shared" si="200"/>
        <v>27617.377</v>
      </c>
      <c r="AZ315" s="255">
        <f t="shared" si="200"/>
        <v>1000</v>
      </c>
      <c r="BA315" s="255">
        <f>(SUM(BA159:BA166))+(SUM(BA154:BA157))+(SUM(BA144:BA152))+(SUM(BA134:BA142))+(SUM(BA129:BA132))+(SUM(BA126:BA127))+(SUM(BA123:BA124))+(SUM(BA116:BA121))+(SUM(BA107:BA113))+(SUM(BA102:BA105))+(SUM(BA91:BA99))+(SUM(BA82:BA89))</f>
        <v>4156.311</v>
      </c>
      <c r="BB315" s="380" t="s">
        <v>128</v>
      </c>
    </row>
    <row r="316" spans="4:54" s="378" customFormat="1" ht="12.75" hidden="1" thickBot="1">
      <c r="D316" s="381" t="s">
        <v>200</v>
      </c>
      <c r="E316" s="256"/>
      <c r="F316" s="256">
        <f aca="true" t="shared" si="201" ref="F316:BA316">(SUM(F298:F303))+(SUM(F294:F296))+(SUM(F289:F292))+(SUM(F282:F286))+(SUM(F246:F280))+(SUM(F221:F244))+(SUM(F202:F218))+(SUM(F197:F200))+(SUM(F180:F195))+(SUM(F176:F177))+(SUM(F168:F173))</f>
        <v>1753451.28798</v>
      </c>
      <c r="G316" s="256">
        <f t="shared" si="201"/>
        <v>209102.44000000003</v>
      </c>
      <c r="H316" s="256">
        <f t="shared" si="201"/>
        <v>358539.767</v>
      </c>
      <c r="I316" s="256">
        <f t="shared" si="201"/>
        <v>764164.2879799998</v>
      </c>
      <c r="J316" s="256">
        <f t="shared" si="201"/>
        <v>363054.078</v>
      </c>
      <c r="K316" s="256">
        <f t="shared" si="201"/>
        <v>58590.715000000004</v>
      </c>
      <c r="L316" s="256">
        <f t="shared" si="201"/>
        <v>74943.168</v>
      </c>
      <c r="M316" s="256">
        <f t="shared" si="201"/>
        <v>4761.459</v>
      </c>
      <c r="N316" s="256">
        <f t="shared" si="201"/>
        <v>0</v>
      </c>
      <c r="O316" s="256">
        <f t="shared" si="201"/>
        <v>38163.723</v>
      </c>
      <c r="P316" s="256">
        <f t="shared" si="201"/>
        <v>23073.468999999994</v>
      </c>
      <c r="Q316" s="256">
        <f t="shared" si="201"/>
        <v>8944.517</v>
      </c>
      <c r="R316" s="256">
        <f t="shared" si="201"/>
        <v>120256.08798000001</v>
      </c>
      <c r="S316" s="256">
        <f t="shared" si="201"/>
        <v>59250.193999999996</v>
      </c>
      <c r="T316" s="256">
        <f t="shared" si="201"/>
        <v>423.149</v>
      </c>
      <c r="U316" s="256">
        <f t="shared" si="201"/>
        <v>33846.37598</v>
      </c>
      <c r="V316" s="256">
        <f t="shared" si="201"/>
        <v>22659.304</v>
      </c>
      <c r="W316" s="256">
        <f t="shared" si="201"/>
        <v>4077.065</v>
      </c>
      <c r="X316" s="256">
        <f t="shared" si="201"/>
        <v>56345.705</v>
      </c>
      <c r="Y316" s="256">
        <f t="shared" si="201"/>
        <v>29415.457000000002</v>
      </c>
      <c r="Z316" s="256">
        <f t="shared" si="201"/>
        <v>2060.031</v>
      </c>
      <c r="AA316" s="256">
        <f t="shared" si="201"/>
        <v>4455.162</v>
      </c>
      <c r="AB316" s="256">
        <f t="shared" si="201"/>
        <v>18591.214000000004</v>
      </c>
      <c r="AC316" s="256">
        <f t="shared" si="201"/>
        <v>1823.841</v>
      </c>
      <c r="AD316" s="256">
        <f t="shared" si="201"/>
        <v>185036.994</v>
      </c>
      <c r="AE316" s="256">
        <f t="shared" si="201"/>
        <v>34687.075</v>
      </c>
      <c r="AF316" s="256">
        <f t="shared" si="201"/>
        <v>78018.42800000001</v>
      </c>
      <c r="AG316" s="256">
        <f t="shared" si="201"/>
        <v>30120.182</v>
      </c>
      <c r="AH316" s="256">
        <f t="shared" si="201"/>
        <v>23682.475000000002</v>
      </c>
      <c r="AI316" s="256">
        <f t="shared" si="201"/>
        <v>18528.834000000003</v>
      </c>
      <c r="AJ316" s="256">
        <f t="shared" si="201"/>
        <v>532281.515</v>
      </c>
      <c r="AK316" s="256">
        <f t="shared" si="201"/>
        <v>46531.104999999996</v>
      </c>
      <c r="AL316" s="256">
        <f t="shared" si="201"/>
        <v>182634.577</v>
      </c>
      <c r="AM316" s="256">
        <f t="shared" si="201"/>
        <v>187618.70599999998</v>
      </c>
      <c r="AN316" s="256">
        <f t="shared" si="201"/>
        <v>97283.649</v>
      </c>
      <c r="AO316" s="256">
        <f t="shared" si="201"/>
        <v>18213.478</v>
      </c>
      <c r="AP316" s="256">
        <f t="shared" si="201"/>
        <v>316960.518</v>
      </c>
      <c r="AQ316" s="256">
        <f t="shared" si="201"/>
        <v>21008.685</v>
      </c>
      <c r="AR316" s="256">
        <f t="shared" si="201"/>
        <v>48762.672000000006</v>
      </c>
      <c r="AS316" s="256">
        <f t="shared" si="201"/>
        <v>164299.467</v>
      </c>
      <c r="AT316" s="256">
        <f t="shared" si="201"/>
        <v>79388.204</v>
      </c>
      <c r="AU316" s="256">
        <f t="shared" si="201"/>
        <v>3501.49</v>
      </c>
      <c r="AV316" s="256">
        <f t="shared" si="201"/>
        <v>467627.3</v>
      </c>
      <c r="AW316" s="256">
        <f t="shared" si="201"/>
        <v>13448.465</v>
      </c>
      <c r="AX316" s="256">
        <f t="shared" si="201"/>
        <v>46640.91</v>
      </c>
      <c r="AY316" s="256">
        <f t="shared" si="201"/>
        <v>305660.67199999996</v>
      </c>
      <c r="AZ316" s="256">
        <f t="shared" si="201"/>
        <v>98375.76299999999</v>
      </c>
      <c r="BA316" s="256">
        <f t="shared" si="201"/>
        <v>3501.49</v>
      </c>
      <c r="BB316" s="382" t="s">
        <v>200</v>
      </c>
    </row>
    <row r="317" spans="4:54" ht="15" hidden="1">
      <c r="D317" s="266" t="s">
        <v>51</v>
      </c>
      <c r="BA317"/>
      <c r="BB317"/>
    </row>
    <row r="318" spans="3:54" ht="15" hidden="1">
      <c r="C318" s="387" t="s">
        <v>440</v>
      </c>
      <c r="D318" s="388"/>
      <c r="E318" s="388"/>
      <c r="F318" s="3">
        <v>5028216.01653</v>
      </c>
      <c r="G318" s="3">
        <v>1693705.319</v>
      </c>
      <c r="H318" s="4">
        <v>1031521.7135500001</v>
      </c>
      <c r="I318" s="4">
        <v>1264686.05998</v>
      </c>
      <c r="J318" s="3">
        <v>502417.82300000003</v>
      </c>
      <c r="K318" s="3">
        <v>535885.101</v>
      </c>
      <c r="L318" s="3">
        <v>242619.25574</v>
      </c>
      <c r="M318" s="3">
        <v>100147.046</v>
      </c>
      <c r="N318" s="3">
        <v>1958.6097399999999</v>
      </c>
      <c r="O318" s="3">
        <v>70604.627</v>
      </c>
      <c r="P318" s="3">
        <v>49224.937999999995</v>
      </c>
      <c r="Q318" s="3">
        <v>20684.035</v>
      </c>
      <c r="R318" s="3">
        <v>283495.60679</v>
      </c>
      <c r="S318" s="3">
        <v>138527.598</v>
      </c>
      <c r="T318" s="3">
        <v>6731.87881</v>
      </c>
      <c r="U318" s="3">
        <v>41458.780979999996</v>
      </c>
      <c r="V318" s="3">
        <v>63890.960999999996</v>
      </c>
      <c r="W318" s="3">
        <v>32886.388</v>
      </c>
      <c r="X318" s="3">
        <v>304805.643</v>
      </c>
      <c r="Y318" s="3">
        <v>160597.103</v>
      </c>
      <c r="Z318" s="3">
        <v>44196.350000000006</v>
      </c>
      <c r="AA318" s="3">
        <v>27644.551</v>
      </c>
      <c r="AB318" s="3">
        <v>38202.96400000001</v>
      </c>
      <c r="AC318" s="3">
        <v>34164.674999999996</v>
      </c>
      <c r="AD318" s="231">
        <v>1120763.416</v>
      </c>
      <c r="AE318" s="231">
        <v>519715.42199999996</v>
      </c>
      <c r="AF318" s="231">
        <v>321218.659</v>
      </c>
      <c r="AG318" s="231">
        <v>118170.36</v>
      </c>
      <c r="AH318" s="231">
        <v>32341.238999999998</v>
      </c>
      <c r="AI318" s="231">
        <v>129317.736</v>
      </c>
      <c r="AJ318" s="3">
        <v>1395622.587</v>
      </c>
      <c r="AK318" s="3">
        <v>324570.245</v>
      </c>
      <c r="AL318" s="3">
        <v>437184.10900000005</v>
      </c>
      <c r="AM318" s="3">
        <v>313970.844</v>
      </c>
      <c r="AN318" s="3">
        <v>109915.55400000002</v>
      </c>
      <c r="AO318" s="3">
        <v>209981.83500000002</v>
      </c>
      <c r="AP318" s="3">
        <v>817768.013</v>
      </c>
      <c r="AQ318" s="3">
        <v>246965.26099999997</v>
      </c>
      <c r="AR318" s="3">
        <v>148941.197</v>
      </c>
      <c r="AS318" s="3">
        <v>271030.646</v>
      </c>
      <c r="AT318" s="3">
        <v>77771.27799999999</v>
      </c>
      <c r="AU318" s="3">
        <v>73059.63100000001</v>
      </c>
      <c r="AV318" s="3">
        <v>863141.4949999999</v>
      </c>
      <c r="AW318" s="3">
        <v>203182.644</v>
      </c>
      <c r="AX318" s="3">
        <v>71290.91</v>
      </c>
      <c r="AY318" s="3">
        <v>421806.251</v>
      </c>
      <c r="AZ318" s="3">
        <v>131070.88900000001</v>
      </c>
      <c r="BA318" s="3">
        <v>35790.801</v>
      </c>
      <c r="BB318" s="268">
        <v>163668.426</v>
      </c>
    </row>
    <row r="319" spans="1:54" ht="15" hidden="1">
      <c r="A319"/>
      <c r="B319"/>
      <c r="C319"/>
      <c r="D319" s="267" t="s">
        <v>52</v>
      </c>
      <c r="F319" s="236">
        <f>F313-F318</f>
        <v>0</v>
      </c>
      <c r="G319" s="236">
        <f aca="true" t="shared" si="202" ref="G319:BA319">G313-G318</f>
        <v>-17.614000000059605</v>
      </c>
      <c r="H319" s="236">
        <f t="shared" si="202"/>
        <v>-0.08600000001024455</v>
      </c>
      <c r="I319" s="236">
        <f t="shared" si="202"/>
        <v>0</v>
      </c>
      <c r="J319" s="236">
        <f t="shared" si="202"/>
        <v>17.699999999953434</v>
      </c>
      <c r="K319" s="236">
        <f t="shared" si="202"/>
        <v>0</v>
      </c>
      <c r="L319" s="236">
        <f t="shared" si="202"/>
        <v>0</v>
      </c>
      <c r="M319" s="236">
        <f t="shared" si="202"/>
        <v>0</v>
      </c>
      <c r="N319" s="236">
        <f t="shared" si="202"/>
        <v>0</v>
      </c>
      <c r="O319" s="236">
        <f t="shared" si="202"/>
        <v>0</v>
      </c>
      <c r="P319" s="236">
        <f t="shared" si="202"/>
        <v>0</v>
      </c>
      <c r="Q319" s="236">
        <f t="shared" si="202"/>
        <v>0</v>
      </c>
      <c r="R319" s="236">
        <f t="shared" si="202"/>
        <v>0</v>
      </c>
      <c r="S319" s="236">
        <f t="shared" si="202"/>
        <v>0</v>
      </c>
      <c r="T319" s="236">
        <f t="shared" si="202"/>
        <v>0</v>
      </c>
      <c r="U319" s="236">
        <f t="shared" si="202"/>
        <v>0</v>
      </c>
      <c r="V319" s="236">
        <f t="shared" si="202"/>
        <v>0</v>
      </c>
      <c r="W319" s="236">
        <f t="shared" si="202"/>
        <v>0</v>
      </c>
      <c r="X319" s="236">
        <f t="shared" si="202"/>
        <v>0</v>
      </c>
      <c r="Y319" s="236">
        <f t="shared" si="202"/>
        <v>0</v>
      </c>
      <c r="Z319" s="236">
        <f t="shared" si="202"/>
        <v>0</v>
      </c>
      <c r="AA319" s="236">
        <f t="shared" si="202"/>
        <v>0</v>
      </c>
      <c r="AB319" s="236">
        <f t="shared" si="202"/>
        <v>0</v>
      </c>
      <c r="AC319" s="236">
        <f t="shared" si="202"/>
        <v>0</v>
      </c>
      <c r="AD319" s="236">
        <f t="shared" si="202"/>
        <v>43932.200999999885</v>
      </c>
      <c r="AE319" s="236">
        <f t="shared" si="202"/>
        <v>801.3589999999967</v>
      </c>
      <c r="AF319" s="236">
        <f t="shared" si="202"/>
        <v>1039.6120000000228</v>
      </c>
      <c r="AG319" s="236">
        <f t="shared" si="202"/>
        <v>20160.412999999986</v>
      </c>
      <c r="AH319" s="236">
        <f t="shared" si="202"/>
        <v>21930.817</v>
      </c>
      <c r="AI319" s="236">
        <f t="shared" si="202"/>
        <v>0</v>
      </c>
      <c r="AJ319" s="236">
        <f t="shared" si="202"/>
        <v>5321.966000000015</v>
      </c>
      <c r="AK319" s="236">
        <f t="shared" si="202"/>
        <v>-5054.3279999999795</v>
      </c>
      <c r="AL319" s="236">
        <f t="shared" si="202"/>
        <v>-972.6310000000522</v>
      </c>
      <c r="AM319" s="236">
        <f t="shared" si="202"/>
        <v>5549.632000000041</v>
      </c>
      <c r="AN319" s="236">
        <f t="shared" si="202"/>
        <v>5799.292999999991</v>
      </c>
      <c r="AO319" s="236">
        <f t="shared" si="202"/>
        <v>0</v>
      </c>
      <c r="AP319" s="236">
        <f t="shared" si="202"/>
        <v>9734.994999999879</v>
      </c>
      <c r="AQ319" s="236">
        <f t="shared" si="202"/>
        <v>4235.3550000000105</v>
      </c>
      <c r="AR319" s="236">
        <f t="shared" si="202"/>
        <v>-67.06699999998091</v>
      </c>
      <c r="AS319" s="236">
        <f t="shared" si="202"/>
        <v>1083.99099999998</v>
      </c>
      <c r="AT319" s="236">
        <f t="shared" si="202"/>
        <v>4482.716000000015</v>
      </c>
      <c r="AU319" s="236">
        <f t="shared" si="202"/>
        <v>0</v>
      </c>
      <c r="AV319" s="236">
        <f t="shared" si="202"/>
        <v>-58989.16199999978</v>
      </c>
      <c r="AW319" s="236">
        <f t="shared" si="202"/>
        <v>0</v>
      </c>
      <c r="AX319" s="236">
        <f t="shared" si="202"/>
        <v>0</v>
      </c>
      <c r="AY319" s="236">
        <f t="shared" si="202"/>
        <v>-26794.035999999964</v>
      </c>
      <c r="AZ319" s="236">
        <f t="shared" si="202"/>
        <v>-32195.12600000002</v>
      </c>
      <c r="BA319" s="236">
        <f t="shared" si="202"/>
        <v>0</v>
      </c>
      <c r="BB319" s="269" t="s">
        <v>52</v>
      </c>
    </row>
    <row r="320" spans="1:256" ht="12.75" hidden="1">
      <c r="A320" s="236"/>
      <c r="B320" s="236"/>
      <c r="C320" s="236"/>
      <c r="D320" s="236"/>
      <c r="E320" s="236"/>
      <c r="F320" s="236"/>
      <c r="G320" s="236"/>
      <c r="H320" s="236"/>
      <c r="I320" s="236"/>
      <c r="J320" s="236"/>
      <c r="K320" s="236"/>
      <c r="L320" s="236"/>
      <c r="M320" s="236"/>
      <c r="N320" s="236"/>
      <c r="O320" s="236"/>
      <c r="P320" s="236"/>
      <c r="Q320" s="236"/>
      <c r="R320" s="236"/>
      <c r="S320" s="236"/>
      <c r="T320" s="236"/>
      <c r="U320" s="236"/>
      <c r="V320" s="236"/>
      <c r="W320" s="236"/>
      <c r="X320" s="236"/>
      <c r="Y320" s="236"/>
      <c r="Z320" s="236"/>
      <c r="AA320" s="236"/>
      <c r="AB320" s="236"/>
      <c r="AC320" s="236"/>
      <c r="AD320" s="236"/>
      <c r="AE320" s="236"/>
      <c r="AF320" s="236"/>
      <c r="AG320" s="236"/>
      <c r="AH320" s="236"/>
      <c r="AI320" s="236"/>
      <c r="AJ320" s="236"/>
      <c r="AK320" s="236"/>
      <c r="AL320" s="236"/>
      <c r="AM320" s="236"/>
      <c r="AN320" s="236"/>
      <c r="AO320" s="236"/>
      <c r="AP320" s="236"/>
      <c r="AQ320" s="236"/>
      <c r="AR320" s="236"/>
      <c r="AS320" s="236"/>
      <c r="AT320" s="236"/>
      <c r="AU320" s="236"/>
      <c r="AV320" s="236"/>
      <c r="AW320" s="236"/>
      <c r="AX320" s="236"/>
      <c r="AY320" s="236"/>
      <c r="AZ320" s="236"/>
      <c r="BA320" s="236"/>
      <c r="BB320" s="236"/>
      <c r="BC320" s="236"/>
      <c r="BD320" s="236"/>
      <c r="BE320" s="236"/>
      <c r="BF320" s="236"/>
      <c r="BG320" s="236"/>
      <c r="BH320" s="236"/>
      <c r="BI320" s="236"/>
      <c r="BJ320" s="236"/>
      <c r="BK320" s="236"/>
      <c r="BL320" s="236"/>
      <c r="BM320" s="236"/>
      <c r="BN320" s="236"/>
      <c r="BO320" s="236"/>
      <c r="BP320" s="236"/>
      <c r="BQ320" s="236"/>
      <c r="BR320" s="236"/>
      <c r="BS320" s="236"/>
      <c r="BT320" s="236"/>
      <c r="BU320" s="236"/>
      <c r="BV320" s="236"/>
      <c r="BW320" s="236"/>
      <c r="BX320" s="236"/>
      <c r="BY320" s="236"/>
      <c r="BZ320" s="236"/>
      <c r="CA320" s="236"/>
      <c r="CB320" s="236"/>
      <c r="CC320" s="236"/>
      <c r="CD320" s="236"/>
      <c r="CE320" s="236"/>
      <c r="CF320" s="236"/>
      <c r="CG320" s="236"/>
      <c r="CH320" s="236"/>
      <c r="CI320" s="236"/>
      <c r="CJ320" s="236"/>
      <c r="CK320" s="236"/>
      <c r="CL320" s="236"/>
      <c r="CM320" s="236"/>
      <c r="CN320" s="236"/>
      <c r="CO320" s="236"/>
      <c r="CP320" s="236"/>
      <c r="CQ320" s="236"/>
      <c r="CR320" s="236"/>
      <c r="CS320" s="236"/>
      <c r="CT320" s="236"/>
      <c r="CU320" s="236"/>
      <c r="CV320" s="236"/>
      <c r="CW320" s="236"/>
      <c r="CX320" s="236"/>
      <c r="CY320" s="236"/>
      <c r="CZ320" s="236"/>
      <c r="DA320" s="236"/>
      <c r="DB320" s="236"/>
      <c r="DC320" s="236"/>
      <c r="DD320" s="236"/>
      <c r="DE320" s="236"/>
      <c r="DF320" s="236"/>
      <c r="DG320" s="236"/>
      <c r="DH320" s="236"/>
      <c r="DI320" s="236"/>
      <c r="DJ320" s="236"/>
      <c r="DK320" s="236"/>
      <c r="DL320" s="236"/>
      <c r="DM320" s="236"/>
      <c r="DN320" s="236"/>
      <c r="DO320" s="236"/>
      <c r="DP320" s="236"/>
      <c r="DQ320" s="236"/>
      <c r="DR320" s="236"/>
      <c r="DS320" s="236"/>
      <c r="DT320" s="236"/>
      <c r="DU320" s="236"/>
      <c r="DV320" s="236"/>
      <c r="DW320" s="236"/>
      <c r="DX320" s="236"/>
      <c r="DY320" s="236"/>
      <c r="DZ320" s="236"/>
      <c r="EA320" s="236"/>
      <c r="EB320" s="236"/>
      <c r="EC320" s="236"/>
      <c r="ED320" s="236"/>
      <c r="EE320" s="236"/>
      <c r="EF320" s="236"/>
      <c r="EG320" s="236"/>
      <c r="EH320" s="236"/>
      <c r="EI320" s="236"/>
      <c r="EJ320" s="236"/>
      <c r="EK320" s="236"/>
      <c r="EL320" s="236"/>
      <c r="EM320" s="236"/>
      <c r="EN320" s="236"/>
      <c r="EO320" s="236"/>
      <c r="EP320" s="236"/>
      <c r="EQ320" s="236"/>
      <c r="ER320" s="236"/>
      <c r="ES320" s="236"/>
      <c r="ET320" s="236"/>
      <c r="EU320" s="236"/>
      <c r="EV320" s="236"/>
      <c r="EW320" s="236"/>
      <c r="EX320" s="236"/>
      <c r="EY320" s="236"/>
      <c r="EZ320" s="236"/>
      <c r="FA320" s="236"/>
      <c r="FB320" s="236"/>
      <c r="FC320" s="236"/>
      <c r="FD320" s="236"/>
      <c r="FE320" s="236"/>
      <c r="FF320" s="236"/>
      <c r="FG320" s="236"/>
      <c r="FH320" s="236"/>
      <c r="FI320" s="236"/>
      <c r="FJ320" s="236"/>
      <c r="FK320" s="236"/>
      <c r="FL320" s="236"/>
      <c r="FM320" s="236"/>
      <c r="FN320" s="236"/>
      <c r="FO320" s="236"/>
      <c r="FP320" s="236"/>
      <c r="FQ320" s="236"/>
      <c r="FR320" s="236"/>
      <c r="FS320" s="236"/>
      <c r="FT320" s="236"/>
      <c r="FU320" s="236"/>
      <c r="FV320" s="236"/>
      <c r="FW320" s="236"/>
      <c r="FX320" s="236"/>
      <c r="FY320" s="236"/>
      <c r="FZ320" s="236"/>
      <c r="GA320" s="236"/>
      <c r="GB320" s="236"/>
      <c r="GC320" s="236"/>
      <c r="GD320" s="236"/>
      <c r="GE320" s="236"/>
      <c r="GF320" s="236"/>
      <c r="GG320" s="236"/>
      <c r="GH320" s="236"/>
      <c r="GI320" s="236"/>
      <c r="GJ320" s="236"/>
      <c r="GK320" s="236"/>
      <c r="GL320" s="236"/>
      <c r="GM320" s="236"/>
      <c r="GN320" s="236"/>
      <c r="GO320" s="236"/>
      <c r="GP320" s="236"/>
      <c r="GQ320" s="236"/>
      <c r="GR320" s="236"/>
      <c r="GS320" s="236"/>
      <c r="GT320" s="236"/>
      <c r="GU320" s="236"/>
      <c r="GV320" s="236"/>
      <c r="GW320" s="236"/>
      <c r="GX320" s="236"/>
      <c r="GY320" s="236"/>
      <c r="GZ320" s="236"/>
      <c r="HA320" s="236"/>
      <c r="HB320" s="236"/>
      <c r="HC320" s="236"/>
      <c r="HD320" s="236"/>
      <c r="HE320" s="236"/>
      <c r="HF320" s="236"/>
      <c r="HG320" s="236"/>
      <c r="HH320" s="236"/>
      <c r="HI320" s="236"/>
      <c r="HJ320" s="236"/>
      <c r="HK320" s="236"/>
      <c r="HL320" s="236"/>
      <c r="HM320" s="236"/>
      <c r="HN320" s="236"/>
      <c r="HO320" s="236"/>
      <c r="HP320" s="236"/>
      <c r="HQ320" s="236"/>
      <c r="HR320" s="236"/>
      <c r="HS320" s="236"/>
      <c r="HT320" s="236"/>
      <c r="HU320" s="236"/>
      <c r="HV320" s="236"/>
      <c r="HW320" s="236"/>
      <c r="HX320" s="236"/>
      <c r="HY320" s="236"/>
      <c r="HZ320" s="236"/>
      <c r="IA320" s="236"/>
      <c r="IB320" s="236"/>
      <c r="IC320" s="236"/>
      <c r="ID320" s="236"/>
      <c r="IE320" s="236"/>
      <c r="IF320" s="236"/>
      <c r="IG320" s="236"/>
      <c r="IH320" s="236"/>
      <c r="II320" s="236"/>
      <c r="IJ320" s="236"/>
      <c r="IK320" s="236"/>
      <c r="IL320" s="236"/>
      <c r="IM320" s="236"/>
      <c r="IN320" s="236"/>
      <c r="IO320" s="236"/>
      <c r="IP320" s="236"/>
      <c r="IQ320" s="236"/>
      <c r="IR320" s="236"/>
      <c r="IS320" s="236"/>
      <c r="IT320" s="236"/>
      <c r="IU320" s="236"/>
      <c r="IV320" s="236"/>
    </row>
    <row r="321" spans="1:54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 s="360"/>
      <c r="AA321" s="360"/>
      <c r="AB321"/>
      <c r="AC321"/>
      <c r="AD321" s="236"/>
      <c r="AE321" s="236"/>
      <c r="AF321" s="236"/>
      <c r="AG321" s="236"/>
      <c r="AH321" s="236"/>
      <c r="AI321" s="236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 s="236"/>
      <c r="BB321"/>
    </row>
    <row r="322" spans="1:54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 s="360"/>
      <c r="AA322" s="360"/>
      <c r="AB322"/>
      <c r="AC322"/>
      <c r="AD322" s="236"/>
      <c r="AE322" s="236"/>
      <c r="AF322" s="236"/>
      <c r="AG322" s="236"/>
      <c r="AH322" s="236"/>
      <c r="AI322" s="236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 s="236"/>
      <c r="BB322"/>
    </row>
    <row r="323" s="236" customFormat="1" ht="12.75"/>
    <row r="324" spans="1:54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 s="360"/>
      <c r="AA324" s="360"/>
      <c r="AB324"/>
      <c r="AC324"/>
      <c r="AD324" s="236"/>
      <c r="AE324" s="236"/>
      <c r="AF324" s="236"/>
      <c r="AG324" s="236"/>
      <c r="AH324" s="236"/>
      <c r="AI324" s="236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 s="236"/>
      <c r="BB324"/>
    </row>
    <row r="325" spans="1:54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 s="360"/>
      <c r="AA325" s="360"/>
      <c r="AB325"/>
      <c r="AC325"/>
      <c r="AD325" s="236"/>
      <c r="AE325" s="236"/>
      <c r="AF325" s="236"/>
      <c r="AG325" s="236"/>
      <c r="AH325" s="236"/>
      <c r="AI325" s="236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 s="236"/>
      <c r="BB325"/>
    </row>
    <row r="326" spans="1:54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 s="360"/>
      <c r="AA326" s="360"/>
      <c r="AB326"/>
      <c r="AC326"/>
      <c r="AD326" s="236"/>
      <c r="AE326" s="236"/>
      <c r="AF326" s="236"/>
      <c r="AG326" s="236"/>
      <c r="AH326" s="236"/>
      <c r="AI326" s="23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 s="236"/>
      <c r="BB326"/>
    </row>
    <row r="327" spans="1:54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 s="360"/>
      <c r="AA327" s="360"/>
      <c r="AB327"/>
      <c r="AC327"/>
      <c r="AD327" s="236"/>
      <c r="AE327" s="236"/>
      <c r="AF327" s="236"/>
      <c r="AG327" s="236"/>
      <c r="AH327" s="236"/>
      <c r="AI327" s="236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 s="236"/>
      <c r="BB327"/>
    </row>
    <row r="328" spans="1:54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 s="360"/>
      <c r="AA328" s="360"/>
      <c r="AB328"/>
      <c r="AC328"/>
      <c r="AD328" s="236"/>
      <c r="AE328" s="236"/>
      <c r="AF328" s="236"/>
      <c r="AG328" s="236"/>
      <c r="AH328" s="236"/>
      <c r="AI328" s="236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 s="236"/>
      <c r="BB328"/>
    </row>
    <row r="329" spans="1:54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 s="360"/>
      <c r="AA329" s="360"/>
      <c r="AB329"/>
      <c r="AC329"/>
      <c r="AD329" s="236"/>
      <c r="AE329" s="236"/>
      <c r="AF329" s="236"/>
      <c r="AG329" s="236"/>
      <c r="AH329" s="236"/>
      <c r="AI329" s="236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 s="236"/>
      <c r="BB329"/>
    </row>
    <row r="330" spans="1:54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 s="360"/>
      <c r="AA330" s="360"/>
      <c r="AB330"/>
      <c r="AC330"/>
      <c r="AD330" s="236"/>
      <c r="AE330" s="236"/>
      <c r="AF330" s="236"/>
      <c r="AG330" s="236"/>
      <c r="AH330" s="236"/>
      <c r="AI330" s="236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 s="236"/>
      <c r="BB330"/>
    </row>
    <row r="331" spans="1:54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 s="360"/>
      <c r="AA331" s="360"/>
      <c r="AB331"/>
      <c r="AC331"/>
      <c r="AD331" s="236"/>
      <c r="AE331" s="236"/>
      <c r="AF331" s="236"/>
      <c r="AG331" s="236"/>
      <c r="AH331" s="236"/>
      <c r="AI331" s="236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 s="236"/>
      <c r="BB331"/>
    </row>
    <row r="332" spans="1:54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 s="360"/>
      <c r="AA332" s="360"/>
      <c r="AB332"/>
      <c r="AC332"/>
      <c r="AD332" s="236"/>
      <c r="AE332" s="236"/>
      <c r="AF332" s="236"/>
      <c r="AG332" s="236"/>
      <c r="AH332" s="236"/>
      <c r="AI332" s="236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 s="236"/>
      <c r="BB332"/>
    </row>
    <row r="333" spans="1:54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 s="360"/>
      <c r="AA333" s="360"/>
      <c r="AB333"/>
      <c r="AC333"/>
      <c r="AD333" s="236"/>
      <c r="AE333" s="236"/>
      <c r="AF333" s="236"/>
      <c r="AG333" s="236"/>
      <c r="AH333" s="236"/>
      <c r="AI333" s="236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 s="236"/>
      <c r="BB333"/>
    </row>
    <row r="334" spans="1:54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 s="360"/>
      <c r="AA334" s="360"/>
      <c r="AB334"/>
      <c r="AC334"/>
      <c r="AD334" s="236"/>
      <c r="AE334" s="236"/>
      <c r="AF334" s="236"/>
      <c r="AG334" s="236"/>
      <c r="AH334" s="236"/>
      <c r="AI334" s="236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 s="236"/>
      <c r="BB334"/>
    </row>
    <row r="335" spans="1:54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 s="360"/>
      <c r="AA335" s="360"/>
      <c r="AB335"/>
      <c r="AC335"/>
      <c r="AD335" s="236"/>
      <c r="AE335" s="236"/>
      <c r="AF335" s="236"/>
      <c r="AG335" s="236"/>
      <c r="AH335" s="236"/>
      <c r="AI335" s="236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 s="236"/>
      <c r="BB335"/>
    </row>
    <row r="336" spans="1:54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 s="360"/>
      <c r="AA336" s="360"/>
      <c r="AB336"/>
      <c r="AC336"/>
      <c r="AD336" s="236"/>
      <c r="AE336" s="236"/>
      <c r="AF336" s="236"/>
      <c r="AG336" s="236"/>
      <c r="AH336" s="236"/>
      <c r="AI336" s="2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 s="236"/>
      <c r="BB336"/>
    </row>
    <row r="337" spans="1:54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 s="360"/>
      <c r="AA337" s="360"/>
      <c r="AB337"/>
      <c r="AC337"/>
      <c r="AD337" s="236"/>
      <c r="AE337" s="236"/>
      <c r="AF337" s="236"/>
      <c r="AG337" s="236"/>
      <c r="AH337" s="236"/>
      <c r="AI337" s="236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 s="236"/>
      <c r="BB337"/>
    </row>
    <row r="338" spans="1:54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 s="360"/>
      <c r="AA338" s="360"/>
      <c r="AB338"/>
      <c r="AC338"/>
      <c r="AD338" s="236"/>
      <c r="AE338" s="236"/>
      <c r="AF338" s="236"/>
      <c r="AG338" s="236"/>
      <c r="AH338" s="236"/>
      <c r="AI338" s="236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 s="236"/>
      <c r="BB338"/>
    </row>
    <row r="339" spans="1:54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 s="360"/>
      <c r="AA339" s="360"/>
      <c r="AB339"/>
      <c r="AC339"/>
      <c r="AD339" s="236"/>
      <c r="AE339" s="236"/>
      <c r="AF339" s="236"/>
      <c r="AG339" s="236"/>
      <c r="AH339" s="236"/>
      <c r="AI339" s="236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 s="236"/>
      <c r="BB339"/>
    </row>
    <row r="340" spans="1:54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 s="360"/>
      <c r="AA340" s="360"/>
      <c r="AB340"/>
      <c r="AC340"/>
      <c r="AD340" s="236"/>
      <c r="AE340" s="236"/>
      <c r="AF340" s="236"/>
      <c r="AG340" s="236"/>
      <c r="AH340" s="236"/>
      <c r="AI340" s="236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 s="236"/>
      <c r="BB340"/>
    </row>
    <row r="341" spans="1:54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 s="360"/>
      <c r="AA341" s="360"/>
      <c r="AB341"/>
      <c r="AC341"/>
      <c r="AD341" s="236"/>
      <c r="AE341" s="236"/>
      <c r="AF341" s="236"/>
      <c r="AG341" s="236"/>
      <c r="AH341" s="236"/>
      <c r="AI341" s="236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 s="236"/>
      <c r="BB341"/>
    </row>
    <row r="342" spans="1:54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 s="360"/>
      <c r="AA342" s="360"/>
      <c r="AB342"/>
      <c r="AC342"/>
      <c r="AD342" s="236"/>
      <c r="AE342" s="236"/>
      <c r="AF342" s="236"/>
      <c r="AG342" s="236"/>
      <c r="AH342" s="236"/>
      <c r="AI342" s="236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 s="236"/>
      <c r="BB342"/>
    </row>
    <row r="343" spans="1:54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 s="360"/>
      <c r="AA343" s="360"/>
      <c r="AB343"/>
      <c r="AC343"/>
      <c r="AD343" s="236"/>
      <c r="AE343" s="236"/>
      <c r="AF343" s="236"/>
      <c r="AG343" s="236"/>
      <c r="AH343" s="236"/>
      <c r="AI343" s="236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 s="236"/>
      <c r="BB343"/>
    </row>
    <row r="344" spans="1:54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 s="360"/>
      <c r="AA344" s="360"/>
      <c r="AB344"/>
      <c r="AC344"/>
      <c r="AD344" s="236"/>
      <c r="AE344" s="236"/>
      <c r="AF344" s="236"/>
      <c r="AG344" s="236"/>
      <c r="AH344" s="236"/>
      <c r="AI344" s="236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 s="236"/>
      <c r="BB344"/>
    </row>
    <row r="345" spans="1:54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 s="360"/>
      <c r="AA345" s="360"/>
      <c r="AB345"/>
      <c r="AC345"/>
      <c r="AD345" s="236"/>
      <c r="AE345" s="236"/>
      <c r="AF345" s="236"/>
      <c r="AG345" s="236"/>
      <c r="AH345" s="236"/>
      <c r="AI345" s="236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 s="236"/>
      <c r="BB345"/>
    </row>
    <row r="346" spans="1:54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 s="360"/>
      <c r="AA346" s="360"/>
      <c r="AB346"/>
      <c r="AC346"/>
      <c r="AD346" s="236"/>
      <c r="AE346" s="236"/>
      <c r="AF346" s="236"/>
      <c r="AG346" s="236"/>
      <c r="AH346" s="236"/>
      <c r="AI346" s="23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 s="236"/>
      <c r="BB346"/>
    </row>
    <row r="347" spans="1:54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 s="360"/>
      <c r="AA347" s="360"/>
      <c r="AB347"/>
      <c r="AC347"/>
      <c r="AD347" s="236"/>
      <c r="AE347" s="236"/>
      <c r="AF347" s="236"/>
      <c r="AG347" s="236"/>
      <c r="AH347" s="236"/>
      <c r="AI347" s="236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 s="236"/>
      <c r="BB347"/>
    </row>
    <row r="348" spans="1:54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 s="360"/>
      <c r="AA348" s="360"/>
      <c r="AB348"/>
      <c r="AC348"/>
      <c r="AD348" s="236"/>
      <c r="AE348" s="236"/>
      <c r="AF348" s="236"/>
      <c r="AG348" s="236"/>
      <c r="AH348" s="236"/>
      <c r="AI348" s="236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 s="236"/>
      <c r="BB348"/>
    </row>
    <row r="349" spans="1:54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 s="360"/>
      <c r="AA349" s="360"/>
      <c r="AB349"/>
      <c r="AC349"/>
      <c r="AD349" s="236"/>
      <c r="AE349" s="236"/>
      <c r="AF349" s="236"/>
      <c r="AG349" s="236"/>
      <c r="AH349" s="236"/>
      <c r="AI349" s="236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 s="236"/>
      <c r="BB349"/>
    </row>
    <row r="350" spans="1:54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 s="360"/>
      <c r="AA350" s="360"/>
      <c r="AB350"/>
      <c r="AC350"/>
      <c r="AD350" s="236"/>
      <c r="AE350" s="236"/>
      <c r="AF350" s="236"/>
      <c r="AG350" s="236"/>
      <c r="AH350" s="236"/>
      <c r="AI350" s="236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 s="236"/>
      <c r="BB350"/>
    </row>
    <row r="351" spans="1:54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 s="360"/>
      <c r="AA351" s="360"/>
      <c r="AB351"/>
      <c r="AC351"/>
      <c r="AD351" s="236"/>
      <c r="AE351" s="236"/>
      <c r="AF351" s="236"/>
      <c r="AG351" s="236"/>
      <c r="AH351" s="236"/>
      <c r="AI351" s="236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 s="236"/>
      <c r="BB351"/>
    </row>
    <row r="352" spans="1:54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 s="360"/>
      <c r="AA352" s="360"/>
      <c r="AB352"/>
      <c r="AC352"/>
      <c r="AD352" s="236"/>
      <c r="AE352" s="236"/>
      <c r="AF352" s="236"/>
      <c r="AG352" s="236"/>
      <c r="AH352" s="236"/>
      <c r="AI352" s="236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 s="236"/>
      <c r="BB352"/>
    </row>
    <row r="353" spans="1:54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 s="360"/>
      <c r="AA353" s="360"/>
      <c r="AB353"/>
      <c r="AC353"/>
      <c r="AD353" s="236"/>
      <c r="AE353" s="236"/>
      <c r="AF353" s="236"/>
      <c r="AG353" s="236"/>
      <c r="AH353" s="236"/>
      <c r="AI353" s="236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 s="236"/>
      <c r="BB353"/>
    </row>
    <row r="354" spans="1:54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 s="360"/>
      <c r="AA354" s="360"/>
      <c r="AB354"/>
      <c r="AC354"/>
      <c r="AD354" s="236"/>
      <c r="AE354" s="236"/>
      <c r="AF354" s="236"/>
      <c r="AG354" s="236"/>
      <c r="AH354" s="236"/>
      <c r="AI354" s="236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 s="236"/>
      <c r="BB354"/>
    </row>
    <row r="355" spans="1:54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 s="360"/>
      <c r="AA355" s="360"/>
      <c r="AB355"/>
      <c r="AC355"/>
      <c r="AD355" s="236"/>
      <c r="AE355" s="236"/>
      <c r="AF355" s="236"/>
      <c r="AG355" s="236"/>
      <c r="AH355" s="236"/>
      <c r="AI355" s="236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 s="236"/>
      <c r="BB355"/>
    </row>
    <row r="356" spans="1:54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 s="360"/>
      <c r="AA356" s="360"/>
      <c r="AB356"/>
      <c r="AC356"/>
      <c r="AD356" s="236"/>
      <c r="AE356" s="236"/>
      <c r="AF356" s="236"/>
      <c r="AG356" s="236"/>
      <c r="AH356" s="236"/>
      <c r="AI356" s="23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 s="236"/>
      <c r="BB356"/>
    </row>
    <row r="357" spans="1:54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 s="360"/>
      <c r="AA357" s="360"/>
      <c r="AB357"/>
      <c r="AC357"/>
      <c r="AD357" s="236"/>
      <c r="AE357" s="236"/>
      <c r="AF357" s="236"/>
      <c r="AG357" s="236"/>
      <c r="AH357" s="236"/>
      <c r="AI357" s="236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 s="236"/>
      <c r="BB357"/>
    </row>
    <row r="358" spans="1:54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 s="360"/>
      <c r="AA358" s="360"/>
      <c r="AB358"/>
      <c r="AC358"/>
      <c r="AD358" s="236"/>
      <c r="AE358" s="236"/>
      <c r="AF358" s="236"/>
      <c r="AG358" s="236"/>
      <c r="AH358" s="236"/>
      <c r="AI358" s="236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 s="236"/>
      <c r="BB358"/>
    </row>
    <row r="359" spans="1:54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 s="360"/>
      <c r="AA359" s="360"/>
      <c r="AB359"/>
      <c r="AC359"/>
      <c r="AD359" s="236"/>
      <c r="AE359" s="236"/>
      <c r="AF359" s="236"/>
      <c r="AG359" s="236"/>
      <c r="AH359" s="236"/>
      <c r="AI359" s="236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 s="236"/>
      <c r="BB359"/>
    </row>
    <row r="360" spans="1:54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 s="360"/>
      <c r="AA360" s="360"/>
      <c r="AB360"/>
      <c r="AC360"/>
      <c r="AD360" s="236"/>
      <c r="AE360" s="236"/>
      <c r="AF360" s="236"/>
      <c r="AG360" s="236"/>
      <c r="AH360" s="236"/>
      <c r="AI360" s="236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 s="236"/>
      <c r="BB360"/>
    </row>
    <row r="361" spans="1:54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 s="360"/>
      <c r="AA361" s="360"/>
      <c r="AB361"/>
      <c r="AC361"/>
      <c r="AD361" s="236"/>
      <c r="AE361" s="236"/>
      <c r="AF361" s="236"/>
      <c r="AG361" s="236"/>
      <c r="AH361" s="236"/>
      <c r="AI361" s="236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 s="236"/>
      <c r="BB361"/>
    </row>
    <row r="362" spans="1:54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 s="360"/>
      <c r="AA362" s="360"/>
      <c r="AB362"/>
      <c r="AC362"/>
      <c r="AD362" s="236"/>
      <c r="AE362" s="236"/>
      <c r="AF362" s="236"/>
      <c r="AG362" s="236"/>
      <c r="AH362" s="236"/>
      <c r="AI362" s="236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 s="236"/>
      <c r="BB362"/>
    </row>
    <row r="363" spans="1:54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 s="360"/>
      <c r="AA363" s="360"/>
      <c r="AB363"/>
      <c r="AC363"/>
      <c r="AD363" s="236"/>
      <c r="AE363" s="236"/>
      <c r="AF363" s="236"/>
      <c r="AG363" s="236"/>
      <c r="AH363" s="236"/>
      <c r="AI363" s="236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 s="236"/>
      <c r="BB363"/>
    </row>
    <row r="364" spans="1:54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 s="360"/>
      <c r="AA364" s="360"/>
      <c r="AB364"/>
      <c r="AC364"/>
      <c r="AD364" s="236"/>
      <c r="AE364" s="236"/>
      <c r="AF364" s="236"/>
      <c r="AG364" s="236"/>
      <c r="AH364" s="236"/>
      <c r="AI364" s="236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 s="236"/>
      <c r="BB364"/>
    </row>
    <row r="365" spans="1:54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 s="360"/>
      <c r="AA365" s="360"/>
      <c r="AB365"/>
      <c r="AC365"/>
      <c r="AD365" s="236"/>
      <c r="AE365" s="236"/>
      <c r="AF365" s="236"/>
      <c r="AG365" s="236"/>
      <c r="AH365" s="236"/>
      <c r="AI365" s="236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 s="236"/>
      <c r="BB365"/>
    </row>
    <row r="366" spans="1:54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 s="360"/>
      <c r="AA366" s="360"/>
      <c r="AB366"/>
      <c r="AC366"/>
      <c r="AD366" s="236"/>
      <c r="AE366" s="236"/>
      <c r="AF366" s="236"/>
      <c r="AG366" s="236"/>
      <c r="AH366" s="236"/>
      <c r="AI366" s="23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 s="236"/>
      <c r="BB366"/>
    </row>
    <row r="367" spans="1:54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 s="360"/>
      <c r="AA367" s="360"/>
      <c r="AB367"/>
      <c r="AC367"/>
      <c r="AD367" s="236"/>
      <c r="AE367" s="236"/>
      <c r="AF367" s="236"/>
      <c r="AG367" s="236"/>
      <c r="AH367" s="236"/>
      <c r="AI367" s="236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 s="236"/>
      <c r="BB367"/>
    </row>
    <row r="368" spans="1:54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 s="360"/>
      <c r="AA368" s="360"/>
      <c r="AB368"/>
      <c r="AC368"/>
      <c r="AD368" s="236"/>
      <c r="AE368" s="236"/>
      <c r="AF368" s="236"/>
      <c r="AG368" s="236"/>
      <c r="AH368" s="236"/>
      <c r="AI368" s="236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 s="236"/>
      <c r="BB368"/>
    </row>
    <row r="369" spans="1:54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 s="360"/>
      <c r="AA369" s="360"/>
      <c r="AB369"/>
      <c r="AC369"/>
      <c r="AD369" s="236"/>
      <c r="AE369" s="236"/>
      <c r="AF369" s="236"/>
      <c r="AG369" s="236"/>
      <c r="AH369" s="236"/>
      <c r="AI369" s="236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 s="236"/>
      <c r="BB369"/>
    </row>
    <row r="370" spans="1:54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 s="360"/>
      <c r="AA370" s="360"/>
      <c r="AB370"/>
      <c r="AC370"/>
      <c r="AD370" s="236"/>
      <c r="AE370" s="236"/>
      <c r="AF370" s="236"/>
      <c r="AG370" s="236"/>
      <c r="AH370" s="236"/>
      <c r="AI370" s="236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 s="236"/>
      <c r="BB370"/>
    </row>
    <row r="371" spans="1:54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 s="360"/>
      <c r="AA371" s="360"/>
      <c r="AB371"/>
      <c r="AC371"/>
      <c r="AD371" s="236"/>
      <c r="AE371" s="236"/>
      <c r="AF371" s="236"/>
      <c r="AG371" s="236"/>
      <c r="AH371" s="236"/>
      <c r="AI371" s="236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 s="236"/>
      <c r="BB371"/>
    </row>
    <row r="372" spans="1:54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 s="360"/>
      <c r="AA372" s="360"/>
      <c r="AB372"/>
      <c r="AC372"/>
      <c r="AD372" s="236"/>
      <c r="AE372" s="236"/>
      <c r="AF372" s="236"/>
      <c r="AG372" s="236"/>
      <c r="AH372" s="236"/>
      <c r="AI372" s="236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 s="236"/>
      <c r="BB372"/>
    </row>
    <row r="373" spans="1:54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 s="360"/>
      <c r="AA373" s="360"/>
      <c r="AB373"/>
      <c r="AC373"/>
      <c r="AD373" s="236"/>
      <c r="AE373" s="236"/>
      <c r="AF373" s="236"/>
      <c r="AG373" s="236"/>
      <c r="AH373" s="236"/>
      <c r="AI373" s="236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 s="236"/>
      <c r="BB373"/>
    </row>
    <row r="374" spans="1:54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 s="360"/>
      <c r="AA374" s="360"/>
      <c r="AB374"/>
      <c r="AC374"/>
      <c r="AD374" s="236"/>
      <c r="AE374" s="236"/>
      <c r="AF374" s="236"/>
      <c r="AG374" s="236"/>
      <c r="AH374" s="236"/>
      <c r="AI374" s="236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 s="236"/>
      <c r="BB374"/>
    </row>
    <row r="375" spans="1:54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 s="360"/>
      <c r="AA375" s="360"/>
      <c r="AB375"/>
      <c r="AC375"/>
      <c r="AD375" s="236"/>
      <c r="AE375" s="236"/>
      <c r="AF375" s="236"/>
      <c r="AG375" s="236"/>
      <c r="AH375" s="236"/>
      <c r="AI375" s="236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 s="236"/>
      <c r="BB375"/>
    </row>
    <row r="376" spans="1:54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 s="360"/>
      <c r="AA376" s="360"/>
      <c r="AB376"/>
      <c r="AC376"/>
      <c r="AD376" s="236"/>
      <c r="AE376" s="236"/>
      <c r="AF376" s="236"/>
      <c r="AG376" s="236"/>
      <c r="AH376" s="236"/>
      <c r="AI376" s="23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 s="236"/>
      <c r="BB376"/>
    </row>
    <row r="377" spans="1:54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 s="360"/>
      <c r="AA377" s="360"/>
      <c r="AB377"/>
      <c r="AC377"/>
      <c r="AD377" s="236"/>
      <c r="AE377" s="236"/>
      <c r="AF377" s="236"/>
      <c r="AG377" s="236"/>
      <c r="AH377" s="236"/>
      <c r="AI377" s="236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 s="236"/>
      <c r="BB377"/>
    </row>
    <row r="378" spans="1:54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 s="360"/>
      <c r="AA378" s="360"/>
      <c r="AB378"/>
      <c r="AC378"/>
      <c r="AD378" s="236"/>
      <c r="AE378" s="236"/>
      <c r="AF378" s="236"/>
      <c r="AG378" s="236"/>
      <c r="AH378" s="236"/>
      <c r="AI378" s="236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 s="236"/>
      <c r="BB378"/>
    </row>
    <row r="379" spans="1:54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 s="360"/>
      <c r="AA379" s="360"/>
      <c r="AB379"/>
      <c r="AC379"/>
      <c r="AD379" s="236"/>
      <c r="AE379" s="236"/>
      <c r="AF379" s="236"/>
      <c r="AG379" s="236"/>
      <c r="AH379" s="236"/>
      <c r="AI379" s="236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 s="236"/>
      <c r="BB379"/>
    </row>
    <row r="380" spans="1:54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 s="360"/>
      <c r="AA380" s="360"/>
      <c r="AB380"/>
      <c r="AC380"/>
      <c r="AD380" s="236"/>
      <c r="AE380" s="236"/>
      <c r="AF380" s="236"/>
      <c r="AG380" s="236"/>
      <c r="AH380" s="236"/>
      <c r="AI380" s="236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 s="236"/>
      <c r="BB380"/>
    </row>
    <row r="381" spans="1:54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 s="360"/>
      <c r="AA381" s="360"/>
      <c r="AB381"/>
      <c r="AC381"/>
      <c r="AD381" s="236"/>
      <c r="AE381" s="236"/>
      <c r="AF381" s="236"/>
      <c r="AG381" s="236"/>
      <c r="AH381" s="236"/>
      <c r="AI381" s="236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 s="236"/>
      <c r="BB381"/>
    </row>
    <row r="382" spans="1:54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 s="360"/>
      <c r="AA382" s="360"/>
      <c r="AB382"/>
      <c r="AC382"/>
      <c r="AD382" s="236"/>
      <c r="AE382" s="236"/>
      <c r="AF382" s="236"/>
      <c r="AG382" s="236"/>
      <c r="AH382" s="236"/>
      <c r="AI382" s="236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 s="236"/>
      <c r="BB382"/>
    </row>
    <row r="383" spans="1:54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 s="360"/>
      <c r="AA383" s="360"/>
      <c r="AB383"/>
      <c r="AC383"/>
      <c r="AD383" s="236"/>
      <c r="AE383" s="236"/>
      <c r="AF383" s="236"/>
      <c r="AG383" s="236"/>
      <c r="AH383" s="236"/>
      <c r="AI383" s="236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 s="236"/>
      <c r="BB383"/>
    </row>
    <row r="384" spans="1:54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 s="360"/>
      <c r="AA384" s="360"/>
      <c r="AB384"/>
      <c r="AC384"/>
      <c r="AD384" s="236"/>
      <c r="AE384" s="236"/>
      <c r="AF384" s="236"/>
      <c r="AG384" s="236"/>
      <c r="AH384" s="236"/>
      <c r="AI384" s="236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 s="236"/>
      <c r="BB384"/>
    </row>
    <row r="385" spans="1:54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 s="360"/>
      <c r="AA385" s="360"/>
      <c r="AB385"/>
      <c r="AC385"/>
      <c r="AD385" s="236"/>
      <c r="AE385" s="236"/>
      <c r="AF385" s="236"/>
      <c r="AG385" s="236"/>
      <c r="AH385" s="236"/>
      <c r="AI385" s="236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 s="236"/>
      <c r="BB385"/>
    </row>
    <row r="386" spans="1:54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 s="360"/>
      <c r="AA386" s="360"/>
      <c r="AB386"/>
      <c r="AC386"/>
      <c r="AD386" s="236"/>
      <c r="AE386" s="236"/>
      <c r="AF386" s="236"/>
      <c r="AG386" s="236"/>
      <c r="AH386" s="236"/>
      <c r="AI386" s="23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 s="236"/>
      <c r="BB386"/>
    </row>
    <row r="387" spans="1:54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 s="360"/>
      <c r="AA387" s="360"/>
      <c r="AB387"/>
      <c r="AC387"/>
      <c r="AD387" s="236"/>
      <c r="AE387" s="236"/>
      <c r="AF387" s="236"/>
      <c r="AG387" s="236"/>
      <c r="AH387" s="236"/>
      <c r="AI387" s="236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 s="236"/>
      <c r="BB387"/>
    </row>
    <row r="388" spans="1:54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 s="360"/>
      <c r="AA388" s="360"/>
      <c r="AB388"/>
      <c r="AC388"/>
      <c r="AD388" s="236"/>
      <c r="AE388" s="236"/>
      <c r="AF388" s="236"/>
      <c r="AG388" s="236"/>
      <c r="AH388" s="236"/>
      <c r="AI388" s="236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 s="236"/>
      <c r="BB388"/>
    </row>
    <row r="389" spans="1:54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 s="360"/>
      <c r="AA389" s="360"/>
      <c r="AB389"/>
      <c r="AC389"/>
      <c r="AD389" s="236"/>
      <c r="AE389" s="236"/>
      <c r="AF389" s="236"/>
      <c r="AG389" s="236"/>
      <c r="AH389" s="236"/>
      <c r="AI389" s="236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 s="236"/>
      <c r="BB389"/>
    </row>
    <row r="390" spans="1:54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 s="360"/>
      <c r="AA390" s="360"/>
      <c r="AB390"/>
      <c r="AC390"/>
      <c r="AD390" s="236"/>
      <c r="AE390" s="236"/>
      <c r="AF390" s="236"/>
      <c r="AG390" s="236"/>
      <c r="AH390" s="236"/>
      <c r="AI390" s="236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 s="236"/>
      <c r="BB390"/>
    </row>
    <row r="391" spans="1:54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 s="360"/>
      <c r="AA391" s="360"/>
      <c r="AB391"/>
      <c r="AC391"/>
      <c r="AD391" s="236"/>
      <c r="AE391" s="236"/>
      <c r="AF391" s="236"/>
      <c r="AG391" s="236"/>
      <c r="AH391" s="236"/>
      <c r="AI391" s="236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 s="236"/>
      <c r="BB391"/>
    </row>
    <row r="392" spans="1:54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 s="360"/>
      <c r="AA392" s="360"/>
      <c r="AB392"/>
      <c r="AC392"/>
      <c r="AD392" s="236"/>
      <c r="AE392" s="236"/>
      <c r="AF392" s="236"/>
      <c r="AG392" s="236"/>
      <c r="AH392" s="236"/>
      <c r="AI392" s="236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 s="236"/>
      <c r="BB392"/>
    </row>
    <row r="393" spans="1:54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 s="360"/>
      <c r="AA393" s="360"/>
      <c r="AB393"/>
      <c r="AC393"/>
      <c r="AD393" s="236"/>
      <c r="AE393" s="236"/>
      <c r="AF393" s="236"/>
      <c r="AG393" s="236"/>
      <c r="AH393" s="236"/>
      <c r="AI393" s="236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 s="236"/>
      <c r="BB393"/>
    </row>
    <row r="394" spans="1:54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 s="360"/>
      <c r="AA394" s="360"/>
      <c r="AB394"/>
      <c r="AC394"/>
      <c r="AD394" s="236"/>
      <c r="AE394" s="236"/>
      <c r="AF394" s="236"/>
      <c r="AG394" s="236"/>
      <c r="AH394" s="236"/>
      <c r="AI394" s="236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 s="236"/>
      <c r="BB394"/>
    </row>
    <row r="395" spans="1:54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 s="360"/>
      <c r="AA395" s="360"/>
      <c r="AB395"/>
      <c r="AC395"/>
      <c r="AD395" s="236"/>
      <c r="AE395" s="236"/>
      <c r="AF395" s="236"/>
      <c r="AG395" s="236"/>
      <c r="AH395" s="236"/>
      <c r="AI395" s="236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 s="236"/>
      <c r="BB395"/>
    </row>
    <row r="396" spans="1:54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 s="360"/>
      <c r="AA396" s="360"/>
      <c r="AB396"/>
      <c r="AC396"/>
      <c r="AD396" s="236"/>
      <c r="AE396" s="236"/>
      <c r="AF396" s="236"/>
      <c r="AG396" s="236"/>
      <c r="AH396" s="236"/>
      <c r="AI396" s="23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 s="236"/>
      <c r="BB396"/>
    </row>
    <row r="397" spans="1:54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 s="360"/>
      <c r="AA397" s="360"/>
      <c r="AB397"/>
      <c r="AC397"/>
      <c r="AD397" s="236"/>
      <c r="AE397" s="236"/>
      <c r="AF397" s="236"/>
      <c r="AG397" s="236"/>
      <c r="AH397" s="236"/>
      <c r="AI397" s="236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 s="236"/>
      <c r="BB397"/>
    </row>
    <row r="398" spans="1:54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 s="360"/>
      <c r="AA398" s="360"/>
      <c r="AB398"/>
      <c r="AC398"/>
      <c r="AD398" s="236"/>
      <c r="AE398" s="236"/>
      <c r="AF398" s="236"/>
      <c r="AG398" s="236"/>
      <c r="AH398" s="236"/>
      <c r="AI398" s="236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 s="236"/>
      <c r="BB398"/>
    </row>
    <row r="399" spans="1:54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 s="360"/>
      <c r="AA399" s="360"/>
      <c r="AB399"/>
      <c r="AC399"/>
      <c r="AD399" s="236"/>
      <c r="AE399" s="236"/>
      <c r="AF399" s="236"/>
      <c r="AG399" s="236"/>
      <c r="AH399" s="236"/>
      <c r="AI399" s="236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 s="236"/>
      <c r="BB399"/>
    </row>
    <row r="400" spans="1:54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 s="360"/>
      <c r="AA400" s="360"/>
      <c r="AB400"/>
      <c r="AC400"/>
      <c r="AD400" s="236"/>
      <c r="AE400" s="236"/>
      <c r="AF400" s="236"/>
      <c r="AG400" s="236"/>
      <c r="AH400" s="236"/>
      <c r="AI400" s="236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 s="236"/>
      <c r="BB400"/>
    </row>
    <row r="401" spans="1:54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 s="360"/>
      <c r="AA401" s="360"/>
      <c r="AB401"/>
      <c r="AC401"/>
      <c r="AD401" s="236"/>
      <c r="AE401" s="236"/>
      <c r="AF401" s="236"/>
      <c r="AG401" s="236"/>
      <c r="AH401" s="236"/>
      <c r="AI401" s="236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 s="236"/>
      <c r="BB401"/>
    </row>
    <row r="402" spans="1:54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 s="360"/>
      <c r="AA402" s="360"/>
      <c r="AB402"/>
      <c r="AC402"/>
      <c r="AD402" s="236"/>
      <c r="AE402" s="236"/>
      <c r="AF402" s="236"/>
      <c r="AG402" s="236"/>
      <c r="AH402" s="236"/>
      <c r="AI402" s="236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 s="236"/>
      <c r="BB402"/>
    </row>
    <row r="403" spans="1:54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 s="360"/>
      <c r="AA403" s="360"/>
      <c r="AB403"/>
      <c r="AC403"/>
      <c r="AD403" s="236"/>
      <c r="AE403" s="236"/>
      <c r="AF403" s="236"/>
      <c r="AG403" s="236"/>
      <c r="AH403" s="236"/>
      <c r="AI403" s="236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 s="236"/>
      <c r="BB403"/>
    </row>
    <row r="404" spans="1:54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 s="360"/>
      <c r="AA404" s="360"/>
      <c r="AB404"/>
      <c r="AC404"/>
      <c r="AD404" s="236"/>
      <c r="AE404" s="236"/>
      <c r="AF404" s="236"/>
      <c r="AG404" s="236"/>
      <c r="AH404" s="236"/>
      <c r="AI404" s="236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 s="236"/>
      <c r="BB404"/>
    </row>
    <row r="405" spans="1:54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 s="360"/>
      <c r="AA405" s="360"/>
      <c r="AB405"/>
      <c r="AC405"/>
      <c r="AD405" s="236"/>
      <c r="AE405" s="236"/>
      <c r="AF405" s="236"/>
      <c r="AG405" s="236"/>
      <c r="AH405" s="236"/>
      <c r="AI405" s="236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 s="236"/>
      <c r="BB405"/>
    </row>
    <row r="406" spans="1:54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 s="360"/>
      <c r="AA406" s="360"/>
      <c r="AB406"/>
      <c r="AC406"/>
      <c r="AD406" s="236"/>
      <c r="AE406" s="236"/>
      <c r="AF406" s="236"/>
      <c r="AG406" s="236"/>
      <c r="AH406" s="236"/>
      <c r="AI406" s="23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 s="236"/>
      <c r="BB406"/>
    </row>
    <row r="407" spans="1:54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 s="360"/>
      <c r="AA407" s="360"/>
      <c r="AB407"/>
      <c r="AC407"/>
      <c r="AD407" s="236"/>
      <c r="AE407" s="236"/>
      <c r="AF407" s="236"/>
      <c r="AG407" s="236"/>
      <c r="AH407" s="236"/>
      <c r="AI407" s="236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 s="236"/>
      <c r="BB407"/>
    </row>
    <row r="408" spans="1:54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 s="360"/>
      <c r="AA408" s="360"/>
      <c r="AB408"/>
      <c r="AC408"/>
      <c r="AD408" s="236"/>
      <c r="AE408" s="236"/>
      <c r="AF408" s="236"/>
      <c r="AG408" s="236"/>
      <c r="AH408" s="236"/>
      <c r="AI408" s="236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 s="236"/>
      <c r="BB408"/>
    </row>
    <row r="409" spans="1:54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 s="360"/>
      <c r="AA409" s="360"/>
      <c r="AB409"/>
      <c r="AC409"/>
      <c r="AD409" s="236"/>
      <c r="AE409" s="236"/>
      <c r="AF409" s="236"/>
      <c r="AG409" s="236"/>
      <c r="AH409" s="236"/>
      <c r="AI409" s="236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 s="236"/>
      <c r="BB409"/>
    </row>
    <row r="410" spans="1:54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 s="360"/>
      <c r="AA410" s="360"/>
      <c r="AB410"/>
      <c r="AC410"/>
      <c r="AD410" s="236"/>
      <c r="AE410" s="236"/>
      <c r="AF410" s="236"/>
      <c r="AG410" s="236"/>
      <c r="AH410" s="236"/>
      <c r="AI410" s="236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 s="236"/>
      <c r="BB410"/>
    </row>
    <row r="411" spans="1:54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 s="360"/>
      <c r="AA411" s="360"/>
      <c r="AB411"/>
      <c r="AC411"/>
      <c r="AD411" s="236"/>
      <c r="AE411" s="236"/>
      <c r="AF411" s="236"/>
      <c r="AG411" s="236"/>
      <c r="AH411" s="236"/>
      <c r="AI411" s="236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 s="236"/>
      <c r="BB411"/>
    </row>
    <row r="412" spans="1:54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 s="360"/>
      <c r="AA412" s="360"/>
      <c r="AB412"/>
      <c r="AC412"/>
      <c r="AD412" s="236"/>
      <c r="AE412" s="236"/>
      <c r="AF412" s="236"/>
      <c r="AG412" s="236"/>
      <c r="AH412" s="236"/>
      <c r="AI412" s="236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 s="236"/>
      <c r="BB412"/>
    </row>
    <row r="413" spans="1:54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 s="360"/>
      <c r="AA413" s="360"/>
      <c r="AB413"/>
      <c r="AC413"/>
      <c r="AD413" s="236"/>
      <c r="AE413" s="236"/>
      <c r="AF413" s="236"/>
      <c r="AG413" s="236"/>
      <c r="AH413" s="236"/>
      <c r="AI413" s="236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 s="236"/>
      <c r="BB413"/>
    </row>
    <row r="414" spans="1:54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 s="360"/>
      <c r="AA414" s="360"/>
      <c r="AB414"/>
      <c r="AC414"/>
      <c r="AD414" s="236"/>
      <c r="AE414" s="236"/>
      <c r="AF414" s="236"/>
      <c r="AG414" s="236"/>
      <c r="AH414" s="236"/>
      <c r="AI414" s="236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 s="236"/>
      <c r="BB414"/>
    </row>
    <row r="415" spans="1:54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 s="360"/>
      <c r="AA415" s="360"/>
      <c r="AB415"/>
      <c r="AC415"/>
      <c r="AD415" s="236"/>
      <c r="AE415" s="236"/>
      <c r="AF415" s="236"/>
      <c r="AG415" s="236"/>
      <c r="AH415" s="236"/>
      <c r="AI415" s="236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 s="236"/>
      <c r="BB415"/>
    </row>
    <row r="416" spans="1:54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 s="360"/>
      <c r="AA416" s="360"/>
      <c r="AB416"/>
      <c r="AC416"/>
      <c r="AD416" s="236"/>
      <c r="AE416" s="236"/>
      <c r="AF416" s="236"/>
      <c r="AG416" s="236"/>
      <c r="AH416" s="236"/>
      <c r="AI416" s="23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 s="236"/>
      <c r="BB416"/>
    </row>
    <row r="417" spans="1:54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 s="360"/>
      <c r="AA417" s="360"/>
      <c r="AB417"/>
      <c r="AC417"/>
      <c r="AD417" s="236"/>
      <c r="AE417" s="236"/>
      <c r="AF417" s="236"/>
      <c r="AG417" s="236"/>
      <c r="AH417" s="236"/>
      <c r="AI417" s="236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 s="236"/>
      <c r="BB417"/>
    </row>
    <row r="418" spans="1:54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 s="360"/>
      <c r="AA418" s="360"/>
      <c r="AB418"/>
      <c r="AC418"/>
      <c r="AD418" s="236"/>
      <c r="AE418" s="236"/>
      <c r="AF418" s="236"/>
      <c r="AG418" s="236"/>
      <c r="AH418" s="236"/>
      <c r="AI418" s="236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 s="236"/>
      <c r="BB418"/>
    </row>
    <row r="419" spans="1:54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 s="360"/>
      <c r="AA419" s="360"/>
      <c r="AB419"/>
      <c r="AC419"/>
      <c r="AD419" s="236"/>
      <c r="AE419" s="236"/>
      <c r="AF419" s="236"/>
      <c r="AG419" s="236"/>
      <c r="AH419" s="236"/>
      <c r="AI419" s="236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 s="236"/>
      <c r="BB419"/>
    </row>
    <row r="420" spans="1:54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 s="360"/>
      <c r="AA420" s="360"/>
      <c r="AB420"/>
      <c r="AC420"/>
      <c r="AD420" s="236"/>
      <c r="AE420" s="236"/>
      <c r="AF420" s="236"/>
      <c r="AG420" s="236"/>
      <c r="AH420" s="236"/>
      <c r="AI420" s="236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 s="236"/>
      <c r="BB420"/>
    </row>
    <row r="421" spans="1:54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 s="360"/>
      <c r="AA421" s="360"/>
      <c r="AB421"/>
      <c r="AC421"/>
      <c r="AD421" s="236"/>
      <c r="AE421" s="236"/>
      <c r="AF421" s="236"/>
      <c r="AG421" s="236"/>
      <c r="AH421" s="236"/>
      <c r="AI421" s="236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 s="236"/>
      <c r="BB421"/>
    </row>
    <row r="422" spans="1:54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 s="360"/>
      <c r="AA422" s="360"/>
      <c r="AB422"/>
      <c r="AC422"/>
      <c r="AD422" s="236"/>
      <c r="AE422" s="236"/>
      <c r="AF422" s="236"/>
      <c r="AG422" s="236"/>
      <c r="AH422" s="236"/>
      <c r="AI422" s="236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 s="236"/>
      <c r="BB422"/>
    </row>
    <row r="423" spans="1:54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 s="360"/>
      <c r="AA423" s="360"/>
      <c r="AB423"/>
      <c r="AC423"/>
      <c r="AD423" s="236"/>
      <c r="AE423" s="236"/>
      <c r="AF423" s="236"/>
      <c r="AG423" s="236"/>
      <c r="AH423" s="236"/>
      <c r="AI423" s="236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 s="236"/>
      <c r="BB423"/>
    </row>
    <row r="424" spans="1:54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 s="360"/>
      <c r="AA424" s="360"/>
      <c r="AB424"/>
      <c r="AC424"/>
      <c r="AD424" s="236"/>
      <c r="AE424" s="236"/>
      <c r="AF424" s="236"/>
      <c r="AG424" s="236"/>
      <c r="AH424" s="236"/>
      <c r="AI424" s="236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 s="236"/>
      <c r="BB424"/>
    </row>
    <row r="425" spans="1:54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 s="360"/>
      <c r="AA425" s="360"/>
      <c r="AB425"/>
      <c r="AC425"/>
      <c r="AD425" s="236"/>
      <c r="AE425" s="236"/>
      <c r="AF425" s="236"/>
      <c r="AG425" s="236"/>
      <c r="AH425" s="236"/>
      <c r="AI425" s="236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 s="236"/>
      <c r="BB425"/>
    </row>
    <row r="426" spans="1:54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 s="360"/>
      <c r="AA426" s="360"/>
      <c r="AB426"/>
      <c r="AC426"/>
      <c r="AD426" s="236"/>
      <c r="AE426" s="236"/>
      <c r="AF426" s="236"/>
      <c r="AG426" s="236"/>
      <c r="AH426" s="236"/>
      <c r="AI426" s="23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 s="236"/>
      <c r="BB426"/>
    </row>
    <row r="427" spans="1:54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 s="360"/>
      <c r="AA427" s="360"/>
      <c r="AB427"/>
      <c r="AC427"/>
      <c r="AD427" s="236"/>
      <c r="AE427" s="236"/>
      <c r="AF427" s="236"/>
      <c r="AG427" s="236"/>
      <c r="AH427" s="236"/>
      <c r="AI427" s="236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 s="236"/>
      <c r="BB427"/>
    </row>
    <row r="428" spans="1:54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 s="360"/>
      <c r="AA428" s="360"/>
      <c r="AB428"/>
      <c r="AC428"/>
      <c r="AD428" s="236"/>
      <c r="AE428" s="236"/>
      <c r="AF428" s="236"/>
      <c r="AG428" s="236"/>
      <c r="AH428" s="236"/>
      <c r="AI428" s="236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 s="236"/>
      <c r="BB428"/>
    </row>
    <row r="429" spans="1:54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 s="360"/>
      <c r="AA429" s="360"/>
      <c r="AB429"/>
      <c r="AC429"/>
      <c r="AD429" s="236"/>
      <c r="AE429" s="236"/>
      <c r="AF429" s="236"/>
      <c r="AG429" s="236"/>
      <c r="AH429" s="236"/>
      <c r="AI429" s="236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 s="236"/>
      <c r="BB429"/>
    </row>
    <row r="430" spans="1:54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 s="360"/>
      <c r="AA430" s="360"/>
      <c r="AB430"/>
      <c r="AC430"/>
      <c r="AD430" s="236"/>
      <c r="AE430" s="236"/>
      <c r="AF430" s="236"/>
      <c r="AG430" s="236"/>
      <c r="AH430" s="236"/>
      <c r="AI430" s="236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 s="236"/>
      <c r="BB430"/>
    </row>
    <row r="431" spans="1:54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 s="360"/>
      <c r="AA431" s="360"/>
      <c r="AB431"/>
      <c r="AC431"/>
      <c r="AD431" s="236"/>
      <c r="AE431" s="236"/>
      <c r="AF431" s="236"/>
      <c r="AG431" s="236"/>
      <c r="AH431" s="236"/>
      <c r="AI431" s="236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 s="236"/>
      <c r="BB431"/>
    </row>
    <row r="432" spans="1:54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 s="360"/>
      <c r="AA432" s="360"/>
      <c r="AB432"/>
      <c r="AC432"/>
      <c r="AD432" s="236"/>
      <c r="AE432" s="236"/>
      <c r="AF432" s="236"/>
      <c r="AG432" s="236"/>
      <c r="AH432" s="236"/>
      <c r="AI432" s="236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 s="236"/>
      <c r="BB432"/>
    </row>
    <row r="433" spans="1:54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 s="360"/>
      <c r="AA433" s="360"/>
      <c r="AB433"/>
      <c r="AC433"/>
      <c r="AD433" s="236"/>
      <c r="AE433" s="236"/>
      <c r="AF433" s="236"/>
      <c r="AG433" s="236"/>
      <c r="AH433" s="236"/>
      <c r="AI433" s="236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 s="236"/>
      <c r="BB433"/>
    </row>
    <row r="434" spans="1:54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 s="360"/>
      <c r="AA434" s="360"/>
      <c r="AB434"/>
      <c r="AC434"/>
      <c r="AD434" s="236"/>
      <c r="AE434" s="236"/>
      <c r="AF434" s="236"/>
      <c r="AG434" s="236"/>
      <c r="AH434" s="236"/>
      <c r="AI434" s="236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 s="236"/>
      <c r="BB434"/>
    </row>
    <row r="435" spans="1:54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 s="360"/>
      <c r="AA435" s="360"/>
      <c r="AB435"/>
      <c r="AC435"/>
      <c r="AD435" s="236"/>
      <c r="AE435" s="236"/>
      <c r="AF435" s="236"/>
      <c r="AG435" s="236"/>
      <c r="AH435" s="236"/>
      <c r="AI435" s="236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 s="236"/>
      <c r="BB435"/>
    </row>
    <row r="436" spans="1:54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 s="360"/>
      <c r="AA436" s="360"/>
      <c r="AB436"/>
      <c r="AC436"/>
      <c r="AD436" s="236"/>
      <c r="AE436" s="236"/>
      <c r="AF436" s="236"/>
      <c r="AG436" s="236"/>
      <c r="AH436" s="236"/>
      <c r="AI436" s="2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 s="236"/>
      <c r="BB436"/>
    </row>
    <row r="437" spans="1:54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 s="360"/>
      <c r="AA437" s="360"/>
      <c r="AB437"/>
      <c r="AC437"/>
      <c r="AD437" s="236"/>
      <c r="AE437" s="236"/>
      <c r="AF437" s="236"/>
      <c r="AG437" s="236"/>
      <c r="AH437" s="236"/>
      <c r="AI437" s="236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 s="236"/>
      <c r="BB437"/>
    </row>
    <row r="438" spans="1:54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 s="360"/>
      <c r="AA438" s="360"/>
      <c r="AB438"/>
      <c r="AC438"/>
      <c r="AD438" s="236"/>
      <c r="AE438" s="236"/>
      <c r="AF438" s="236"/>
      <c r="AG438" s="236"/>
      <c r="AH438" s="236"/>
      <c r="AI438" s="236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 s="236"/>
      <c r="BB438"/>
    </row>
    <row r="439" spans="1:54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 s="360"/>
      <c r="AA439" s="360"/>
      <c r="AB439"/>
      <c r="AC439"/>
      <c r="AD439" s="236"/>
      <c r="AE439" s="236"/>
      <c r="AF439" s="236"/>
      <c r="AG439" s="236"/>
      <c r="AH439" s="236"/>
      <c r="AI439" s="236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 s="236"/>
      <c r="BB439"/>
    </row>
    <row r="440" spans="1:54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 s="360"/>
      <c r="AA440" s="360"/>
      <c r="AB440"/>
      <c r="AC440"/>
      <c r="AD440" s="236"/>
      <c r="AE440" s="236"/>
      <c r="AF440" s="236"/>
      <c r="AG440" s="236"/>
      <c r="AH440" s="236"/>
      <c r="AI440" s="236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 s="236"/>
      <c r="BB440"/>
    </row>
    <row r="441" spans="1:54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 s="360"/>
      <c r="AA441" s="360"/>
      <c r="AB441"/>
      <c r="AC441"/>
      <c r="AD441" s="236"/>
      <c r="AE441" s="236"/>
      <c r="AF441" s="236"/>
      <c r="AG441" s="236"/>
      <c r="AH441" s="236"/>
      <c r="AI441" s="236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 s="236"/>
      <c r="BB441"/>
    </row>
    <row r="442" spans="1:54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 s="360"/>
      <c r="AA442" s="360"/>
      <c r="AB442"/>
      <c r="AC442"/>
      <c r="AD442" s="236"/>
      <c r="AE442" s="236"/>
      <c r="AF442" s="236"/>
      <c r="AG442" s="236"/>
      <c r="AH442" s="236"/>
      <c r="AI442" s="236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 s="236"/>
      <c r="BB442"/>
    </row>
    <row r="443" spans="1:54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 s="360"/>
      <c r="AA443" s="360"/>
      <c r="AB443"/>
      <c r="AC443"/>
      <c r="AD443" s="236"/>
      <c r="AE443" s="236"/>
      <c r="AF443" s="236"/>
      <c r="AG443" s="236"/>
      <c r="AH443" s="236"/>
      <c r="AI443" s="236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 s="236"/>
      <c r="BB443"/>
    </row>
    <row r="444" spans="1:54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 s="360"/>
      <c r="AA444" s="360"/>
      <c r="AB444"/>
      <c r="AC444"/>
      <c r="AD444" s="236"/>
      <c r="AE444" s="236"/>
      <c r="AF444" s="236"/>
      <c r="AG444" s="236"/>
      <c r="AH444" s="236"/>
      <c r="AI444" s="236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 s="236"/>
      <c r="BB444"/>
    </row>
    <row r="445" spans="1:54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 s="360"/>
      <c r="AA445" s="360"/>
      <c r="AB445"/>
      <c r="AC445"/>
      <c r="AD445" s="236"/>
      <c r="AE445" s="236"/>
      <c r="AF445" s="236"/>
      <c r="AG445" s="236"/>
      <c r="AH445" s="236"/>
      <c r="AI445" s="236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 s="236"/>
      <c r="BB445"/>
    </row>
    <row r="446" spans="1:54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 s="360"/>
      <c r="AA446" s="360"/>
      <c r="AB446"/>
      <c r="AC446"/>
      <c r="AD446" s="236"/>
      <c r="AE446" s="236"/>
      <c r="AF446" s="236"/>
      <c r="AG446" s="236"/>
      <c r="AH446" s="236"/>
      <c r="AI446" s="23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 s="236"/>
      <c r="BB446"/>
    </row>
    <row r="447" spans="1:54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 s="360"/>
      <c r="AA447" s="360"/>
      <c r="AB447"/>
      <c r="AC447"/>
      <c r="AD447" s="236"/>
      <c r="AE447" s="236"/>
      <c r="AF447" s="236"/>
      <c r="AG447" s="236"/>
      <c r="AH447" s="236"/>
      <c r="AI447" s="236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 s="236"/>
      <c r="BB447"/>
    </row>
    <row r="448" spans="1:54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 s="360"/>
      <c r="AA448" s="360"/>
      <c r="AB448"/>
      <c r="AC448"/>
      <c r="AD448" s="236"/>
      <c r="AE448" s="236"/>
      <c r="AF448" s="236"/>
      <c r="AG448" s="236"/>
      <c r="AH448" s="236"/>
      <c r="AI448" s="236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 s="236"/>
      <c r="BB448"/>
    </row>
    <row r="449" spans="1:54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 s="360"/>
      <c r="AA449" s="360"/>
      <c r="AB449"/>
      <c r="AC449"/>
      <c r="AD449" s="236"/>
      <c r="AE449" s="236"/>
      <c r="AF449" s="236"/>
      <c r="AG449" s="236"/>
      <c r="AH449" s="236"/>
      <c r="AI449" s="236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 s="236"/>
      <c r="BB449"/>
    </row>
    <row r="450" spans="1:54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 s="360"/>
      <c r="AA450" s="360"/>
      <c r="AB450"/>
      <c r="AC450"/>
      <c r="AD450" s="236"/>
      <c r="AE450" s="236"/>
      <c r="AF450" s="236"/>
      <c r="AG450" s="236"/>
      <c r="AH450" s="236"/>
      <c r="AI450" s="236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 s="236"/>
      <c r="BB450"/>
    </row>
    <row r="451" spans="1:54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 s="360"/>
      <c r="AA451" s="360"/>
      <c r="AB451"/>
      <c r="AC451"/>
      <c r="AD451" s="236"/>
      <c r="AE451" s="236"/>
      <c r="AF451" s="236"/>
      <c r="AG451" s="236"/>
      <c r="AH451" s="236"/>
      <c r="AI451" s="236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 s="236"/>
      <c r="BB451"/>
    </row>
    <row r="452" spans="1:54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 s="360"/>
      <c r="AA452" s="360"/>
      <c r="AB452"/>
      <c r="AC452"/>
      <c r="AD452" s="236"/>
      <c r="AE452" s="236"/>
      <c r="AF452" s="236"/>
      <c r="AG452" s="236"/>
      <c r="AH452" s="236"/>
      <c r="AI452" s="236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 s="236"/>
      <c r="BB452"/>
    </row>
    <row r="453" spans="1:54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 s="360"/>
      <c r="AA453" s="360"/>
      <c r="AB453"/>
      <c r="AC453"/>
      <c r="AD453" s="236"/>
      <c r="AE453" s="236"/>
      <c r="AF453" s="236"/>
      <c r="AG453" s="236"/>
      <c r="AH453" s="236"/>
      <c r="AI453" s="236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 s="236"/>
      <c r="BB453"/>
    </row>
    <row r="454" spans="1:54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 s="360"/>
      <c r="AA454" s="360"/>
      <c r="AB454"/>
      <c r="AC454"/>
      <c r="AD454" s="236"/>
      <c r="AE454" s="236"/>
      <c r="AF454" s="236"/>
      <c r="AG454" s="236"/>
      <c r="AH454" s="236"/>
      <c r="AI454" s="236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 s="236"/>
      <c r="BB454"/>
    </row>
    <row r="455" spans="1:54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 s="360"/>
      <c r="AA455" s="360"/>
      <c r="AB455"/>
      <c r="AC455"/>
      <c r="AD455" s="236"/>
      <c r="AE455" s="236"/>
      <c r="AF455" s="236"/>
      <c r="AG455" s="236"/>
      <c r="AH455" s="236"/>
      <c r="AI455" s="236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 s="236"/>
      <c r="BB455"/>
    </row>
    <row r="456" spans="1:54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 s="360"/>
      <c r="AA456" s="360"/>
      <c r="AB456"/>
      <c r="AC456"/>
      <c r="AD456" s="236"/>
      <c r="AE456" s="236"/>
      <c r="AF456" s="236"/>
      <c r="AG456" s="236"/>
      <c r="AH456" s="236"/>
      <c r="AI456" s="23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 s="236"/>
      <c r="BB456"/>
    </row>
    <row r="457" spans="1:54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 s="360"/>
      <c r="AA457" s="360"/>
      <c r="AB457"/>
      <c r="AC457"/>
      <c r="AD457" s="236"/>
      <c r="AE457" s="236"/>
      <c r="AF457" s="236"/>
      <c r="AG457" s="236"/>
      <c r="AH457" s="236"/>
      <c r="AI457" s="236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 s="236"/>
      <c r="BB457"/>
    </row>
    <row r="458" spans="1:54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 s="360"/>
      <c r="AA458" s="360"/>
      <c r="AB458"/>
      <c r="AC458"/>
      <c r="AD458" s="236"/>
      <c r="AE458" s="236"/>
      <c r="AF458" s="236"/>
      <c r="AG458" s="236"/>
      <c r="AH458" s="236"/>
      <c r="AI458" s="236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 s="236"/>
      <c r="BB458"/>
    </row>
    <row r="459" spans="1:54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 s="360"/>
      <c r="AA459" s="360"/>
      <c r="AB459"/>
      <c r="AC459"/>
      <c r="AD459" s="236"/>
      <c r="AE459" s="236"/>
      <c r="AF459" s="236"/>
      <c r="AG459" s="236"/>
      <c r="AH459" s="236"/>
      <c r="AI459" s="236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 s="236"/>
      <c r="BB459"/>
    </row>
    <row r="460" spans="1:54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 s="360"/>
      <c r="AA460" s="360"/>
      <c r="AB460"/>
      <c r="AC460"/>
      <c r="AD460" s="236"/>
      <c r="AE460" s="236"/>
      <c r="AF460" s="236"/>
      <c r="AG460" s="236"/>
      <c r="AH460" s="236"/>
      <c r="AI460" s="236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 s="236"/>
      <c r="BB460"/>
    </row>
    <row r="461" spans="1:54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 s="360"/>
      <c r="AA461" s="360"/>
      <c r="AB461"/>
      <c r="AC461"/>
      <c r="AD461" s="236"/>
      <c r="AE461" s="236"/>
      <c r="AF461" s="236"/>
      <c r="AG461" s="236"/>
      <c r="AH461" s="236"/>
      <c r="AI461" s="236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 s="236"/>
      <c r="BB461"/>
    </row>
    <row r="462" spans="1:54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 s="360"/>
      <c r="AA462" s="360"/>
      <c r="AB462"/>
      <c r="AC462"/>
      <c r="AD462" s="236"/>
      <c r="AE462" s="236"/>
      <c r="AF462" s="236"/>
      <c r="AG462" s="236"/>
      <c r="AH462" s="236"/>
      <c r="AI462" s="236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 s="236"/>
      <c r="BB462"/>
    </row>
    <row r="463" spans="1:54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 s="360"/>
      <c r="AA463" s="360"/>
      <c r="AB463"/>
      <c r="AC463"/>
      <c r="AD463" s="236"/>
      <c r="AE463" s="236"/>
      <c r="AF463" s="236"/>
      <c r="AG463" s="236"/>
      <c r="AH463" s="236"/>
      <c r="AI463" s="236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 s="236"/>
      <c r="BB463"/>
    </row>
    <row r="464" spans="1:54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 s="360"/>
      <c r="AA464" s="360"/>
      <c r="AB464"/>
      <c r="AC464"/>
      <c r="AD464" s="236"/>
      <c r="AE464" s="236"/>
      <c r="AF464" s="236"/>
      <c r="AG464" s="236"/>
      <c r="AH464" s="236"/>
      <c r="AI464" s="236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 s="236"/>
      <c r="BB464"/>
    </row>
    <row r="465" spans="1:54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 s="360"/>
      <c r="AA465" s="360"/>
      <c r="AB465"/>
      <c r="AC465"/>
      <c r="AD465" s="236"/>
      <c r="AE465" s="236"/>
      <c r="AF465" s="236"/>
      <c r="AG465" s="236"/>
      <c r="AH465" s="236"/>
      <c r="AI465" s="236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 s="236"/>
      <c r="BB465"/>
    </row>
    <row r="466" spans="1:54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 s="360"/>
      <c r="AA466" s="360"/>
      <c r="AB466"/>
      <c r="AC466"/>
      <c r="AD466" s="236"/>
      <c r="AE466" s="236"/>
      <c r="AF466" s="236"/>
      <c r="AG466" s="236"/>
      <c r="AH466" s="236"/>
      <c r="AI466" s="23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 s="236"/>
      <c r="BB466"/>
    </row>
    <row r="467" spans="1:54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 s="360"/>
      <c r="AA467" s="360"/>
      <c r="AB467"/>
      <c r="AC467"/>
      <c r="AD467" s="236"/>
      <c r="AE467" s="236"/>
      <c r="AF467" s="236"/>
      <c r="AG467" s="236"/>
      <c r="AH467" s="236"/>
      <c r="AI467" s="236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 s="236"/>
      <c r="BB467"/>
    </row>
    <row r="468" spans="1:54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 s="360"/>
      <c r="AA468" s="360"/>
      <c r="AB468"/>
      <c r="AC468"/>
      <c r="AD468" s="236"/>
      <c r="AE468" s="236"/>
      <c r="AF468" s="236"/>
      <c r="AG468" s="236"/>
      <c r="AH468" s="236"/>
      <c r="AI468" s="236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 s="236"/>
      <c r="BB468"/>
    </row>
    <row r="469" spans="1:54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 s="360"/>
      <c r="AA469" s="360"/>
      <c r="AB469"/>
      <c r="AC469"/>
      <c r="AD469" s="236"/>
      <c r="AE469" s="236"/>
      <c r="AF469" s="236"/>
      <c r="AG469" s="236"/>
      <c r="AH469" s="236"/>
      <c r="AI469" s="236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 s="236"/>
      <c r="BB469"/>
    </row>
    <row r="470" spans="1:54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 s="360"/>
      <c r="AA470" s="360"/>
      <c r="AB470"/>
      <c r="AC470"/>
      <c r="AD470" s="236"/>
      <c r="AE470" s="236"/>
      <c r="AF470" s="236"/>
      <c r="AG470" s="236"/>
      <c r="AH470" s="236"/>
      <c r="AI470" s="236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 s="236"/>
      <c r="BB470"/>
    </row>
    <row r="471" spans="1:54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 s="360"/>
      <c r="AA471" s="360"/>
      <c r="AB471"/>
      <c r="AC471"/>
      <c r="AD471" s="236"/>
      <c r="AE471" s="236"/>
      <c r="AF471" s="236"/>
      <c r="AG471" s="236"/>
      <c r="AH471" s="236"/>
      <c r="AI471" s="236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 s="236"/>
      <c r="BB471"/>
    </row>
    <row r="472" spans="1:54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 s="360"/>
      <c r="AA472" s="360"/>
      <c r="AB472"/>
      <c r="AC472"/>
      <c r="AD472" s="236"/>
      <c r="AE472" s="236"/>
      <c r="AF472" s="236"/>
      <c r="AG472" s="236"/>
      <c r="AH472" s="236"/>
      <c r="AI472" s="236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 s="236"/>
      <c r="BB472"/>
    </row>
    <row r="473" spans="1:54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 s="360"/>
      <c r="AA473" s="360"/>
      <c r="AB473"/>
      <c r="AC473"/>
      <c r="AD473" s="236"/>
      <c r="AE473" s="236"/>
      <c r="AF473" s="236"/>
      <c r="AG473" s="236"/>
      <c r="AH473" s="236"/>
      <c r="AI473" s="236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 s="236"/>
      <c r="BB473"/>
    </row>
    <row r="474" spans="1:54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 s="360"/>
      <c r="AA474" s="360"/>
      <c r="AB474"/>
      <c r="AC474"/>
      <c r="AD474" s="236"/>
      <c r="AE474" s="236"/>
      <c r="AF474" s="236"/>
      <c r="AG474" s="236"/>
      <c r="AH474" s="236"/>
      <c r="AI474" s="236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 s="236"/>
      <c r="BB474"/>
    </row>
    <row r="475" spans="1:54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 s="360"/>
      <c r="AA475" s="360"/>
      <c r="AB475"/>
      <c r="AC475"/>
      <c r="AD475" s="236"/>
      <c r="AE475" s="236"/>
      <c r="AF475" s="236"/>
      <c r="AG475" s="236"/>
      <c r="AH475" s="236"/>
      <c r="AI475" s="236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 s="236"/>
      <c r="BB475"/>
    </row>
    <row r="476" spans="1:54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 s="360"/>
      <c r="AA476" s="360"/>
      <c r="AB476"/>
      <c r="AC476"/>
      <c r="AD476" s="236"/>
      <c r="AE476" s="236"/>
      <c r="AF476" s="236"/>
      <c r="AG476" s="236"/>
      <c r="AH476" s="236"/>
      <c r="AI476" s="23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 s="236"/>
      <c r="BB476"/>
    </row>
    <row r="477" spans="1:54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 s="360"/>
      <c r="AA477" s="360"/>
      <c r="AB477"/>
      <c r="AC477"/>
      <c r="AD477" s="236"/>
      <c r="AE477" s="236"/>
      <c r="AF477" s="236"/>
      <c r="AG477" s="236"/>
      <c r="AH477" s="236"/>
      <c r="AI477" s="236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 s="236"/>
      <c r="BB477"/>
    </row>
    <row r="478" spans="1:54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 s="360"/>
      <c r="AA478" s="360"/>
      <c r="AB478"/>
      <c r="AC478"/>
      <c r="AD478" s="236"/>
      <c r="AE478" s="236"/>
      <c r="AF478" s="236"/>
      <c r="AG478" s="236"/>
      <c r="AH478" s="236"/>
      <c r="AI478" s="236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 s="236"/>
      <c r="BB478"/>
    </row>
    <row r="479" spans="1:54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 s="360"/>
      <c r="AA479" s="360"/>
      <c r="AB479"/>
      <c r="AC479"/>
      <c r="AD479" s="236"/>
      <c r="AE479" s="236"/>
      <c r="AF479" s="236"/>
      <c r="AG479" s="236"/>
      <c r="AH479" s="236"/>
      <c r="AI479" s="236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 s="236"/>
      <c r="BB479"/>
    </row>
    <row r="480" spans="1:54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 s="360"/>
      <c r="AA480" s="360"/>
      <c r="AB480"/>
      <c r="AC480"/>
      <c r="AD480" s="236"/>
      <c r="AE480" s="236"/>
      <c r="AF480" s="236"/>
      <c r="AG480" s="236"/>
      <c r="AH480" s="236"/>
      <c r="AI480" s="236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 s="236"/>
      <c r="BB480"/>
    </row>
    <row r="481" spans="1:54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 s="360"/>
      <c r="AA481" s="360"/>
      <c r="AB481"/>
      <c r="AC481"/>
      <c r="AD481" s="236"/>
      <c r="AE481" s="236"/>
      <c r="AF481" s="236"/>
      <c r="AG481" s="236"/>
      <c r="AH481" s="236"/>
      <c r="AI481" s="236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 s="236"/>
      <c r="BB481"/>
    </row>
    <row r="482" spans="1:54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 s="360"/>
      <c r="AA482" s="360"/>
      <c r="AB482"/>
      <c r="AC482"/>
      <c r="AD482" s="236"/>
      <c r="AE482" s="236"/>
      <c r="AF482" s="236"/>
      <c r="AG482" s="236"/>
      <c r="AH482" s="236"/>
      <c r="AI482" s="236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 s="236"/>
      <c r="BB482"/>
    </row>
    <row r="483" spans="1:54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 s="360"/>
      <c r="AA483" s="360"/>
      <c r="AB483"/>
      <c r="AC483"/>
      <c r="AD483" s="236"/>
      <c r="AE483" s="236"/>
      <c r="AF483" s="236"/>
      <c r="AG483" s="236"/>
      <c r="AH483" s="236"/>
      <c r="AI483" s="236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 s="236"/>
      <c r="BB483"/>
    </row>
    <row r="484" spans="1:54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 s="360"/>
      <c r="AA484" s="360"/>
      <c r="AB484"/>
      <c r="AC484"/>
      <c r="AD484" s="236"/>
      <c r="AE484" s="236"/>
      <c r="AF484" s="236"/>
      <c r="AG484" s="236"/>
      <c r="AH484" s="236"/>
      <c r="AI484" s="236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 s="236"/>
      <c r="BB484"/>
    </row>
    <row r="485" spans="1:54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 s="360"/>
      <c r="AA485" s="360"/>
      <c r="AB485"/>
      <c r="AC485"/>
      <c r="AD485" s="236"/>
      <c r="AE485" s="236"/>
      <c r="AF485" s="236"/>
      <c r="AG485" s="236"/>
      <c r="AH485" s="236"/>
      <c r="AI485" s="236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 s="236"/>
      <c r="BB485"/>
    </row>
    <row r="486" spans="1:54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 s="360"/>
      <c r="AA486" s="360"/>
      <c r="AB486"/>
      <c r="AC486"/>
      <c r="AD486" s="236"/>
      <c r="AE486" s="236"/>
      <c r="AF486" s="236"/>
      <c r="AG486" s="236"/>
      <c r="AH486" s="236"/>
      <c r="AI486" s="23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 s="236"/>
      <c r="BB486"/>
    </row>
    <row r="487" spans="1:54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 s="360"/>
      <c r="AA487" s="360"/>
      <c r="AB487"/>
      <c r="AC487"/>
      <c r="AD487" s="236"/>
      <c r="AE487" s="236"/>
      <c r="AF487" s="236"/>
      <c r="AG487" s="236"/>
      <c r="AH487" s="236"/>
      <c r="AI487" s="236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 s="236"/>
      <c r="BB487"/>
    </row>
    <row r="488" spans="1:54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 s="360"/>
      <c r="AA488" s="360"/>
      <c r="AB488"/>
      <c r="AC488"/>
      <c r="AD488" s="236"/>
      <c r="AE488" s="236"/>
      <c r="AF488" s="236"/>
      <c r="AG488" s="236"/>
      <c r="AH488" s="236"/>
      <c r="AI488" s="236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 s="236"/>
      <c r="BB488"/>
    </row>
    <row r="489" spans="1:54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 s="360"/>
      <c r="AA489" s="360"/>
      <c r="AB489"/>
      <c r="AC489"/>
      <c r="AD489" s="236"/>
      <c r="AE489" s="236"/>
      <c r="AF489" s="236"/>
      <c r="AG489" s="236"/>
      <c r="AH489" s="236"/>
      <c r="AI489" s="236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 s="236"/>
      <c r="BB489"/>
    </row>
    <row r="490" spans="1:54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 s="360"/>
      <c r="AA490" s="360"/>
      <c r="AB490"/>
      <c r="AC490"/>
      <c r="AD490" s="236"/>
      <c r="AE490" s="236"/>
      <c r="AF490" s="236"/>
      <c r="AG490" s="236"/>
      <c r="AH490" s="236"/>
      <c r="AI490" s="236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 s="236"/>
      <c r="BB490"/>
    </row>
    <row r="491" spans="1:54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 s="360"/>
      <c r="AA491" s="360"/>
      <c r="AB491"/>
      <c r="AC491"/>
      <c r="AD491" s="236"/>
      <c r="AE491" s="236"/>
      <c r="AF491" s="236"/>
      <c r="AG491" s="236"/>
      <c r="AH491" s="236"/>
      <c r="AI491" s="236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 s="236"/>
      <c r="BB491"/>
    </row>
    <row r="492" spans="1:54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 s="360"/>
      <c r="AA492" s="360"/>
      <c r="AB492"/>
      <c r="AC492"/>
      <c r="AD492" s="236"/>
      <c r="AE492" s="236"/>
      <c r="AF492" s="236"/>
      <c r="AG492" s="236"/>
      <c r="AH492" s="236"/>
      <c r="AI492" s="236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 s="236"/>
      <c r="BB492"/>
    </row>
    <row r="493" spans="1:54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 s="360"/>
      <c r="AA493" s="360"/>
      <c r="AB493"/>
      <c r="AC493"/>
      <c r="AD493" s="236"/>
      <c r="AE493" s="236"/>
      <c r="AF493" s="236"/>
      <c r="AG493" s="236"/>
      <c r="AH493" s="236"/>
      <c r="AI493" s="236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 s="236"/>
      <c r="BB493"/>
    </row>
    <row r="494" spans="1:54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 s="360"/>
      <c r="AA494" s="360"/>
      <c r="AB494"/>
      <c r="AC494"/>
      <c r="AD494" s="236"/>
      <c r="AE494" s="236"/>
      <c r="AF494" s="236"/>
      <c r="AG494" s="236"/>
      <c r="AH494" s="236"/>
      <c r="AI494" s="236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 s="236"/>
      <c r="BB494"/>
    </row>
    <row r="495" spans="1:54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 s="360"/>
      <c r="AA495" s="360"/>
      <c r="AB495"/>
      <c r="AC495"/>
      <c r="AD495" s="236"/>
      <c r="AE495" s="236"/>
      <c r="AF495" s="236"/>
      <c r="AG495" s="236"/>
      <c r="AH495" s="236"/>
      <c r="AI495" s="236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 s="236"/>
      <c r="BB495"/>
    </row>
    <row r="496" spans="1:54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 s="360"/>
      <c r="AA496" s="360"/>
      <c r="AB496"/>
      <c r="AC496"/>
      <c r="AD496" s="236"/>
      <c r="AE496" s="236"/>
      <c r="AF496" s="236"/>
      <c r="AG496" s="236"/>
      <c r="AH496" s="236"/>
      <c r="AI496" s="23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 s="236"/>
      <c r="BB496"/>
    </row>
    <row r="497" spans="1:54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 s="360"/>
      <c r="AA497" s="360"/>
      <c r="AB497"/>
      <c r="AC497"/>
      <c r="AD497" s="236"/>
      <c r="AE497" s="236"/>
      <c r="AF497" s="236"/>
      <c r="AG497" s="236"/>
      <c r="AH497" s="236"/>
      <c r="AI497" s="236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 s="236"/>
      <c r="BB497"/>
    </row>
    <row r="498" spans="1:54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 s="360"/>
      <c r="AA498" s="360"/>
      <c r="AB498"/>
      <c r="AC498"/>
      <c r="AD498" s="236"/>
      <c r="AE498" s="236"/>
      <c r="AF498" s="236"/>
      <c r="AG498" s="236"/>
      <c r="AH498" s="236"/>
      <c r="AI498" s="236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 s="236"/>
      <c r="BB498"/>
    </row>
    <row r="499" spans="1:54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 s="360"/>
      <c r="AA499" s="360"/>
      <c r="AB499"/>
      <c r="AC499"/>
      <c r="AD499" s="236"/>
      <c r="AE499" s="236"/>
      <c r="AF499" s="236"/>
      <c r="AG499" s="236"/>
      <c r="AH499" s="236"/>
      <c r="AI499" s="236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 s="236"/>
      <c r="BB499"/>
    </row>
    <row r="500" spans="1:54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 s="360"/>
      <c r="AA500" s="360"/>
      <c r="AB500"/>
      <c r="AC500"/>
      <c r="AD500" s="236"/>
      <c r="AE500" s="236"/>
      <c r="AF500" s="236"/>
      <c r="AG500" s="236"/>
      <c r="AH500" s="236"/>
      <c r="AI500" s="236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 s="236"/>
      <c r="BB500"/>
    </row>
    <row r="501" spans="1:54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 s="360"/>
      <c r="AA501" s="360"/>
      <c r="AB501"/>
      <c r="AC501"/>
      <c r="AD501" s="236"/>
      <c r="AE501" s="236"/>
      <c r="AF501" s="236"/>
      <c r="AG501" s="236"/>
      <c r="AH501" s="236"/>
      <c r="AI501" s="236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 s="236"/>
      <c r="BB501"/>
    </row>
    <row r="502" spans="1:54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 s="360"/>
      <c r="AA502" s="360"/>
      <c r="AB502"/>
      <c r="AC502"/>
      <c r="AD502" s="236"/>
      <c r="AE502" s="236"/>
      <c r="AF502" s="236"/>
      <c r="AG502" s="236"/>
      <c r="AH502" s="236"/>
      <c r="AI502" s="236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 s="236"/>
      <c r="BB502"/>
    </row>
    <row r="503" spans="1:54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 s="360"/>
      <c r="AA503" s="360"/>
      <c r="AB503"/>
      <c r="AC503"/>
      <c r="AD503" s="236"/>
      <c r="AE503" s="236"/>
      <c r="AF503" s="236"/>
      <c r="AG503" s="236"/>
      <c r="AH503" s="236"/>
      <c r="AI503" s="236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 s="236"/>
      <c r="BB503"/>
    </row>
    <row r="504" spans="1:54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 s="360"/>
      <c r="AA504" s="360"/>
      <c r="AB504"/>
      <c r="AC504"/>
      <c r="AD504" s="236"/>
      <c r="AE504" s="236"/>
      <c r="AF504" s="236"/>
      <c r="AG504" s="236"/>
      <c r="AH504" s="236"/>
      <c r="AI504" s="236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 s="236"/>
      <c r="BB504"/>
    </row>
    <row r="505" spans="1:54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 s="360"/>
      <c r="AA505" s="360"/>
      <c r="AB505"/>
      <c r="AC505"/>
      <c r="AD505" s="236"/>
      <c r="AE505" s="236"/>
      <c r="AF505" s="236"/>
      <c r="AG505" s="236"/>
      <c r="AH505" s="236"/>
      <c r="AI505" s="236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 s="236"/>
      <c r="BB505"/>
    </row>
    <row r="506" spans="1:54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 s="360"/>
      <c r="AA506" s="360"/>
      <c r="AB506"/>
      <c r="AC506"/>
      <c r="AD506" s="236"/>
      <c r="AE506" s="236"/>
      <c r="AF506" s="236"/>
      <c r="AG506" s="236"/>
      <c r="AH506" s="236"/>
      <c r="AI506" s="23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 s="236"/>
      <c r="BB506"/>
    </row>
    <row r="507" spans="1:54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 s="360"/>
      <c r="AA507" s="360"/>
      <c r="AB507"/>
      <c r="AC507"/>
      <c r="AD507" s="236"/>
      <c r="AE507" s="236"/>
      <c r="AF507" s="236"/>
      <c r="AG507" s="236"/>
      <c r="AH507" s="236"/>
      <c r="AI507" s="236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 s="236"/>
      <c r="BB507"/>
    </row>
    <row r="508" spans="1:54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 s="360"/>
      <c r="AA508" s="360"/>
      <c r="AB508"/>
      <c r="AC508"/>
      <c r="AD508" s="236"/>
      <c r="AE508" s="236"/>
      <c r="AF508" s="236"/>
      <c r="AG508" s="236"/>
      <c r="AH508" s="236"/>
      <c r="AI508" s="236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 s="236"/>
      <c r="BB508"/>
    </row>
    <row r="509" spans="1:54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 s="360"/>
      <c r="AA509" s="360"/>
      <c r="AB509"/>
      <c r="AC509"/>
      <c r="AD509" s="236"/>
      <c r="AE509" s="236"/>
      <c r="AF509" s="236"/>
      <c r="AG509" s="236"/>
      <c r="AH509" s="236"/>
      <c r="AI509" s="236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 s="236"/>
      <c r="BB509"/>
    </row>
    <row r="510" spans="1:54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 s="360"/>
      <c r="AA510" s="360"/>
      <c r="AB510"/>
      <c r="AC510"/>
      <c r="AD510" s="236"/>
      <c r="AE510" s="236"/>
      <c r="AF510" s="236"/>
      <c r="AG510" s="236"/>
      <c r="AH510" s="236"/>
      <c r="AI510" s="236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 s="236"/>
      <c r="BB510"/>
    </row>
    <row r="511" spans="1:54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 s="360"/>
      <c r="AA511" s="360"/>
      <c r="AB511"/>
      <c r="AC511"/>
      <c r="AD511" s="236"/>
      <c r="AE511" s="236"/>
      <c r="AF511" s="236"/>
      <c r="AG511" s="236"/>
      <c r="AH511" s="236"/>
      <c r="AI511" s="236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 s="236"/>
      <c r="BB511"/>
    </row>
    <row r="512" spans="1:54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 s="360"/>
      <c r="AA512" s="360"/>
      <c r="AB512"/>
      <c r="AC512"/>
      <c r="AD512" s="236"/>
      <c r="AE512" s="236"/>
      <c r="AF512" s="236"/>
      <c r="AG512" s="236"/>
      <c r="AH512" s="236"/>
      <c r="AI512" s="236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 s="236"/>
      <c r="BB512"/>
    </row>
    <row r="513" spans="1:54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 s="360"/>
      <c r="AA513" s="360"/>
      <c r="AB513"/>
      <c r="AC513"/>
      <c r="AD513" s="236"/>
      <c r="AE513" s="236"/>
      <c r="AF513" s="236"/>
      <c r="AG513" s="236"/>
      <c r="AH513" s="236"/>
      <c r="AI513" s="236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 s="236"/>
      <c r="BB513"/>
    </row>
    <row r="514" spans="1:54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 s="360"/>
      <c r="AA514" s="360"/>
      <c r="AB514"/>
      <c r="AC514"/>
      <c r="AD514" s="236"/>
      <c r="AE514" s="236"/>
      <c r="AF514" s="236"/>
      <c r="AG514" s="236"/>
      <c r="AH514" s="236"/>
      <c r="AI514" s="236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 s="236"/>
      <c r="BB514"/>
    </row>
    <row r="515" spans="1:54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 s="360"/>
      <c r="AA515" s="360"/>
      <c r="AB515"/>
      <c r="AC515"/>
      <c r="AD515" s="236"/>
      <c r="AE515" s="236"/>
      <c r="AF515" s="236"/>
      <c r="AG515" s="236"/>
      <c r="AH515" s="236"/>
      <c r="AI515" s="236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 s="236"/>
      <c r="BB515"/>
    </row>
    <row r="516" spans="1:54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 s="360"/>
      <c r="AA516" s="360"/>
      <c r="AB516"/>
      <c r="AC516"/>
      <c r="AD516" s="236"/>
      <c r="AE516" s="236"/>
      <c r="AF516" s="236"/>
      <c r="AG516" s="236"/>
      <c r="AH516" s="236"/>
      <c r="AI516" s="23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 s="236"/>
      <c r="BB516"/>
    </row>
    <row r="517" spans="1:54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 s="360"/>
      <c r="AA517" s="360"/>
      <c r="AB517"/>
      <c r="AC517"/>
      <c r="AD517" s="236"/>
      <c r="AE517" s="236"/>
      <c r="AF517" s="236"/>
      <c r="AG517" s="236"/>
      <c r="AH517" s="236"/>
      <c r="AI517" s="236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 s="236"/>
      <c r="BB517"/>
    </row>
    <row r="518" spans="1:54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 s="360"/>
      <c r="AA518" s="360"/>
      <c r="AB518"/>
      <c r="AC518"/>
      <c r="AD518" s="236"/>
      <c r="AE518" s="236"/>
      <c r="AF518" s="236"/>
      <c r="AG518" s="236"/>
      <c r="AH518" s="236"/>
      <c r="AI518" s="236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 s="236"/>
      <c r="BB518"/>
    </row>
    <row r="519" spans="1:54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 s="360"/>
      <c r="AA519" s="360"/>
      <c r="AB519"/>
      <c r="AC519"/>
      <c r="AD519" s="236"/>
      <c r="AE519" s="236"/>
      <c r="AF519" s="236"/>
      <c r="AG519" s="236"/>
      <c r="AH519" s="236"/>
      <c r="AI519" s="236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 s="236"/>
      <c r="BB519"/>
    </row>
    <row r="520" spans="1:54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 s="360"/>
      <c r="AA520" s="360"/>
      <c r="AB520"/>
      <c r="AC520"/>
      <c r="AD520" s="236"/>
      <c r="AE520" s="236"/>
      <c r="AF520" s="236"/>
      <c r="AG520" s="236"/>
      <c r="AH520" s="236"/>
      <c r="AI520" s="236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 s="236"/>
      <c r="BB520"/>
    </row>
    <row r="521" spans="1:54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 s="360"/>
      <c r="AA521" s="360"/>
      <c r="AB521"/>
      <c r="AC521"/>
      <c r="AD521" s="236"/>
      <c r="AE521" s="236"/>
      <c r="AF521" s="236"/>
      <c r="AG521" s="236"/>
      <c r="AH521" s="236"/>
      <c r="AI521" s="236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 s="236"/>
      <c r="BB521"/>
    </row>
    <row r="522" spans="1:54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 s="360"/>
      <c r="AA522" s="360"/>
      <c r="AB522"/>
      <c r="AC522"/>
      <c r="AD522" s="236"/>
      <c r="AE522" s="236"/>
      <c r="AF522" s="236"/>
      <c r="AG522" s="236"/>
      <c r="AH522" s="236"/>
      <c r="AI522" s="236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 s="236"/>
      <c r="BB522"/>
    </row>
    <row r="523" spans="1:54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 s="360"/>
      <c r="AA523" s="360"/>
      <c r="AB523"/>
      <c r="AC523"/>
      <c r="AD523" s="236"/>
      <c r="AE523" s="236"/>
      <c r="AF523" s="236"/>
      <c r="AG523" s="236"/>
      <c r="AH523" s="236"/>
      <c r="AI523" s="236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 s="236"/>
      <c r="BB523"/>
    </row>
    <row r="524" spans="1:54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 s="360"/>
      <c r="AA524" s="360"/>
      <c r="AB524"/>
      <c r="AC524"/>
      <c r="AD524" s="236"/>
      <c r="AE524" s="236"/>
      <c r="AF524" s="236"/>
      <c r="AG524" s="236"/>
      <c r="AH524" s="236"/>
      <c r="AI524" s="236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 s="236"/>
      <c r="BB524"/>
    </row>
    <row r="525" spans="1:54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 s="360"/>
      <c r="AA525" s="360"/>
      <c r="AB525"/>
      <c r="AC525"/>
      <c r="AD525" s="236"/>
      <c r="AE525" s="236"/>
      <c r="AF525" s="236"/>
      <c r="AG525" s="236"/>
      <c r="AH525" s="236"/>
      <c r="AI525" s="236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 s="236"/>
      <c r="BB525"/>
    </row>
    <row r="526" spans="1:54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 s="360"/>
      <c r="AA526" s="360"/>
      <c r="AB526"/>
      <c r="AC526"/>
      <c r="AD526" s="236"/>
      <c r="AE526" s="236"/>
      <c r="AF526" s="236"/>
      <c r="AG526" s="236"/>
      <c r="AH526" s="236"/>
      <c r="AI526" s="23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 s="236"/>
      <c r="BB526"/>
    </row>
    <row r="527" spans="1:54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 s="360"/>
      <c r="AA527" s="360"/>
      <c r="AB527"/>
      <c r="AC527"/>
      <c r="AD527" s="236"/>
      <c r="AE527" s="236"/>
      <c r="AF527" s="236"/>
      <c r="AG527" s="236"/>
      <c r="AH527" s="236"/>
      <c r="AI527" s="236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 s="236"/>
      <c r="BB527"/>
    </row>
    <row r="528" spans="1:54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 s="360"/>
      <c r="AA528" s="360"/>
      <c r="AB528"/>
      <c r="AC528"/>
      <c r="AD528" s="236"/>
      <c r="AE528" s="236"/>
      <c r="AF528" s="236"/>
      <c r="AG528" s="236"/>
      <c r="AH528" s="236"/>
      <c r="AI528" s="236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 s="236"/>
      <c r="BB528"/>
    </row>
    <row r="529" spans="1:54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 s="360"/>
      <c r="AA529" s="360"/>
      <c r="AB529"/>
      <c r="AC529"/>
      <c r="AD529" s="236"/>
      <c r="AE529" s="236"/>
      <c r="AF529" s="236"/>
      <c r="AG529" s="236"/>
      <c r="AH529" s="236"/>
      <c r="AI529" s="236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 s="236"/>
      <c r="BB529"/>
    </row>
    <row r="530" spans="1:54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 s="360"/>
      <c r="AA530" s="360"/>
      <c r="AB530"/>
      <c r="AC530"/>
      <c r="AD530" s="236"/>
      <c r="AE530" s="236"/>
      <c r="AF530" s="236"/>
      <c r="AG530" s="236"/>
      <c r="AH530" s="236"/>
      <c r="AI530" s="236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 s="236"/>
      <c r="BB530"/>
    </row>
    <row r="531" spans="1:54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 s="360"/>
      <c r="AA531" s="360"/>
      <c r="AB531"/>
      <c r="AC531"/>
      <c r="AD531" s="236"/>
      <c r="AE531" s="236"/>
      <c r="AF531" s="236"/>
      <c r="AG531" s="236"/>
      <c r="AH531" s="236"/>
      <c r="AI531" s="236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 s="236"/>
      <c r="BB531"/>
    </row>
    <row r="532" spans="1:54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 s="360"/>
      <c r="AA532" s="360"/>
      <c r="AB532"/>
      <c r="AC532"/>
      <c r="AD532" s="236"/>
      <c r="AE532" s="236"/>
      <c r="AF532" s="236"/>
      <c r="AG532" s="236"/>
      <c r="AH532" s="236"/>
      <c r="AI532" s="236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 s="236"/>
      <c r="BB532"/>
    </row>
    <row r="533" spans="1:54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 s="360"/>
      <c r="AA533" s="360"/>
      <c r="AB533"/>
      <c r="AC533"/>
      <c r="AD533" s="236"/>
      <c r="AE533" s="236"/>
      <c r="AF533" s="236"/>
      <c r="AG533" s="236"/>
      <c r="AH533" s="236"/>
      <c r="AI533" s="236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 s="236"/>
      <c r="BB533"/>
    </row>
    <row r="534" spans="1:54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 s="360"/>
      <c r="AA534" s="360"/>
      <c r="AB534"/>
      <c r="AC534"/>
      <c r="AD534" s="236"/>
      <c r="AE534" s="236"/>
      <c r="AF534" s="236"/>
      <c r="AG534" s="236"/>
      <c r="AH534" s="236"/>
      <c r="AI534" s="236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 s="236"/>
      <c r="BB534"/>
    </row>
    <row r="535" spans="1:54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 s="360"/>
      <c r="AA535" s="360"/>
      <c r="AB535"/>
      <c r="AC535"/>
      <c r="AD535" s="236"/>
      <c r="AE535" s="236"/>
      <c r="AF535" s="236"/>
      <c r="AG535" s="236"/>
      <c r="AH535" s="236"/>
      <c r="AI535" s="236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 s="236"/>
      <c r="BB535"/>
    </row>
    <row r="536" spans="1:54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 s="360"/>
      <c r="AA536" s="360"/>
      <c r="AB536"/>
      <c r="AC536"/>
      <c r="AD536" s="236"/>
      <c r="AE536" s="236"/>
      <c r="AF536" s="236"/>
      <c r="AG536" s="236"/>
      <c r="AH536" s="236"/>
      <c r="AI536" s="2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 s="236"/>
      <c r="BB536"/>
    </row>
    <row r="537" spans="1:54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 s="360"/>
      <c r="AA537" s="360"/>
      <c r="AB537"/>
      <c r="AC537"/>
      <c r="AD537" s="236"/>
      <c r="AE537" s="236"/>
      <c r="AF537" s="236"/>
      <c r="AG537" s="236"/>
      <c r="AH537" s="236"/>
      <c r="AI537" s="236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 s="236"/>
      <c r="BB537"/>
    </row>
    <row r="538" spans="1:54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 s="360"/>
      <c r="AA538" s="360"/>
      <c r="AB538"/>
      <c r="AC538"/>
      <c r="AD538" s="236"/>
      <c r="AE538" s="236"/>
      <c r="AF538" s="236"/>
      <c r="AG538" s="236"/>
      <c r="AH538" s="236"/>
      <c r="AI538" s="236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 s="236"/>
      <c r="BB538"/>
    </row>
    <row r="539" spans="1:54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 s="360"/>
      <c r="AA539" s="360"/>
      <c r="AB539"/>
      <c r="AC539"/>
      <c r="AD539" s="236"/>
      <c r="AE539" s="236"/>
      <c r="AF539" s="236"/>
      <c r="AG539" s="236"/>
      <c r="AH539" s="236"/>
      <c r="AI539" s="236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 s="236"/>
      <c r="BB539"/>
    </row>
    <row r="540" spans="1:54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 s="360"/>
      <c r="AA540" s="360"/>
      <c r="AB540"/>
      <c r="AC540"/>
      <c r="AD540" s="236"/>
      <c r="AE540" s="236"/>
      <c r="AF540" s="236"/>
      <c r="AG540" s="236"/>
      <c r="AH540" s="236"/>
      <c r="AI540" s="236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 s="236"/>
      <c r="BB540"/>
    </row>
    <row r="541" spans="1:54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 s="360"/>
      <c r="AA541" s="360"/>
      <c r="AB541"/>
      <c r="AC541"/>
      <c r="AD541" s="236"/>
      <c r="AE541" s="236"/>
      <c r="AF541" s="236"/>
      <c r="AG541" s="236"/>
      <c r="AH541" s="236"/>
      <c r="AI541" s="236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 s="236"/>
      <c r="BB541"/>
    </row>
    <row r="542" spans="1:54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 s="360"/>
      <c r="AA542" s="360"/>
      <c r="AB542"/>
      <c r="AC542"/>
      <c r="AD542" s="236"/>
      <c r="AE542" s="236"/>
      <c r="AF542" s="236"/>
      <c r="AG542" s="236"/>
      <c r="AH542" s="236"/>
      <c r="AI542" s="236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 s="236"/>
      <c r="BB542"/>
    </row>
    <row r="543" spans="1:54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 s="360"/>
      <c r="AA543" s="360"/>
      <c r="AB543"/>
      <c r="AC543"/>
      <c r="AD543" s="236"/>
      <c r="AE543" s="236"/>
      <c r="AF543" s="236"/>
      <c r="AG543" s="236"/>
      <c r="AH543" s="236"/>
      <c r="AI543" s="236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 s="236"/>
      <c r="BB543"/>
    </row>
    <row r="544" spans="1:54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 s="360"/>
      <c r="AA544" s="360"/>
      <c r="AB544"/>
      <c r="AC544"/>
      <c r="AD544" s="236"/>
      <c r="AE544" s="236"/>
      <c r="AF544" s="236"/>
      <c r="AG544" s="236"/>
      <c r="AH544" s="236"/>
      <c r="AI544" s="236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 s="236"/>
      <c r="BB544"/>
    </row>
    <row r="545" spans="1:54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 s="360"/>
      <c r="AA545" s="360"/>
      <c r="AB545"/>
      <c r="AC545"/>
      <c r="AD545" s="236"/>
      <c r="AE545" s="236"/>
      <c r="AF545" s="236"/>
      <c r="AG545" s="236"/>
      <c r="AH545" s="236"/>
      <c r="AI545" s="236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 s="236"/>
      <c r="BB545"/>
    </row>
    <row r="546" spans="1:54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 s="360"/>
      <c r="AA546" s="360"/>
      <c r="AB546"/>
      <c r="AC546"/>
      <c r="AD546" s="236"/>
      <c r="AE546" s="236"/>
      <c r="AF546" s="236"/>
      <c r="AG546" s="236"/>
      <c r="AH546" s="236"/>
      <c r="AI546" s="23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 s="236"/>
      <c r="BB546"/>
    </row>
    <row r="547" spans="1:54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 s="360"/>
      <c r="AA547" s="360"/>
      <c r="AB547"/>
      <c r="AC547"/>
      <c r="AD547" s="236"/>
      <c r="AE547" s="236"/>
      <c r="AF547" s="236"/>
      <c r="AG547" s="236"/>
      <c r="AH547" s="236"/>
      <c r="AI547" s="236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 s="236"/>
      <c r="BB547"/>
    </row>
    <row r="548" spans="1:54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 s="360"/>
      <c r="AA548" s="360"/>
      <c r="AB548"/>
      <c r="AC548"/>
      <c r="AD548" s="236"/>
      <c r="AE548" s="236"/>
      <c r="AF548" s="236"/>
      <c r="AG548" s="236"/>
      <c r="AH548" s="236"/>
      <c r="AI548" s="236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 s="236"/>
      <c r="BB548"/>
    </row>
    <row r="549" spans="1:54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 s="360"/>
      <c r="AA549" s="360"/>
      <c r="AB549"/>
      <c r="AC549"/>
      <c r="AD549" s="236"/>
      <c r="AE549" s="236"/>
      <c r="AF549" s="236"/>
      <c r="AG549" s="236"/>
      <c r="AH549" s="236"/>
      <c r="AI549" s="236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 s="236"/>
      <c r="BB549"/>
    </row>
    <row r="550" spans="1:54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 s="360"/>
      <c r="AA550" s="360"/>
      <c r="AB550"/>
      <c r="AC550"/>
      <c r="AD550" s="236"/>
      <c r="AE550" s="236"/>
      <c r="AF550" s="236"/>
      <c r="AG550" s="236"/>
      <c r="AH550" s="236"/>
      <c r="AI550" s="236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 s="236"/>
      <c r="BB550"/>
    </row>
    <row r="551" spans="1:54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 s="360"/>
      <c r="AA551" s="360"/>
      <c r="AB551"/>
      <c r="AC551"/>
      <c r="AD551" s="236"/>
      <c r="AE551" s="236"/>
      <c r="AF551" s="236"/>
      <c r="AG551" s="236"/>
      <c r="AH551" s="236"/>
      <c r="AI551" s="236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 s="236"/>
      <c r="BB551"/>
    </row>
    <row r="552" spans="1:54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 s="360"/>
      <c r="AA552" s="360"/>
      <c r="AB552"/>
      <c r="AC552"/>
      <c r="AD552" s="236"/>
      <c r="AE552" s="236"/>
      <c r="AF552" s="236"/>
      <c r="AG552" s="236"/>
      <c r="AH552" s="236"/>
      <c r="AI552" s="236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 s="236"/>
      <c r="BB552"/>
    </row>
    <row r="553" spans="1:54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 s="360"/>
      <c r="AA553" s="360"/>
      <c r="AB553"/>
      <c r="AC553"/>
      <c r="AD553" s="236"/>
      <c r="AE553" s="236"/>
      <c r="AF553" s="236"/>
      <c r="AG553" s="236"/>
      <c r="AH553" s="236"/>
      <c r="AI553" s="236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 s="236"/>
      <c r="BB553"/>
    </row>
    <row r="554" spans="1:54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 s="360"/>
      <c r="AA554" s="360"/>
      <c r="AB554"/>
      <c r="AC554"/>
      <c r="AD554" s="236"/>
      <c r="AE554" s="236"/>
      <c r="AF554" s="236"/>
      <c r="AG554" s="236"/>
      <c r="AH554" s="236"/>
      <c r="AI554" s="236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 s="236"/>
      <c r="BB554"/>
    </row>
    <row r="555" spans="1:54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 s="360"/>
      <c r="AA555" s="360"/>
      <c r="AB555"/>
      <c r="AC555"/>
      <c r="AD555" s="236"/>
      <c r="AE555" s="236"/>
      <c r="AF555" s="236"/>
      <c r="AG555" s="236"/>
      <c r="AH555" s="236"/>
      <c r="AI555" s="236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 s="236"/>
      <c r="BB555"/>
    </row>
    <row r="556" spans="1:54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 s="360"/>
      <c r="AA556" s="360"/>
      <c r="AB556"/>
      <c r="AC556"/>
      <c r="AD556" s="236"/>
      <c r="AE556" s="236"/>
      <c r="AF556" s="236"/>
      <c r="AG556" s="236"/>
      <c r="AH556" s="236"/>
      <c r="AI556" s="23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 s="236"/>
      <c r="BB556"/>
    </row>
    <row r="557" spans="1:54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 s="360"/>
      <c r="AA557" s="360"/>
      <c r="AB557"/>
      <c r="AC557"/>
      <c r="AD557" s="236"/>
      <c r="AE557" s="236"/>
      <c r="AF557" s="236"/>
      <c r="AG557" s="236"/>
      <c r="AH557" s="236"/>
      <c r="AI557" s="236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 s="236"/>
      <c r="BB557"/>
    </row>
    <row r="558" spans="1:54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 s="360"/>
      <c r="AA558" s="360"/>
      <c r="AB558"/>
      <c r="AC558"/>
      <c r="AD558" s="236"/>
      <c r="AE558" s="236"/>
      <c r="AF558" s="236"/>
      <c r="AG558" s="236"/>
      <c r="AH558" s="236"/>
      <c r="AI558" s="236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 s="236"/>
      <c r="BB558"/>
    </row>
    <row r="559" spans="1:54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 s="360"/>
      <c r="AA559" s="360"/>
      <c r="AB559"/>
      <c r="AC559"/>
      <c r="AD559" s="236"/>
      <c r="AE559" s="236"/>
      <c r="AF559" s="236"/>
      <c r="AG559" s="236"/>
      <c r="AH559" s="236"/>
      <c r="AI559" s="236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 s="236"/>
      <c r="BB559"/>
    </row>
    <row r="560" spans="1:54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 s="360"/>
      <c r="AA560" s="360"/>
      <c r="AB560"/>
      <c r="AC560"/>
      <c r="AD560" s="236"/>
      <c r="AE560" s="236"/>
      <c r="AF560" s="236"/>
      <c r="AG560" s="236"/>
      <c r="AH560" s="236"/>
      <c r="AI560" s="236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 s="236"/>
      <c r="BB560"/>
    </row>
    <row r="561" spans="1:54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 s="360"/>
      <c r="AA561" s="360"/>
      <c r="AB561"/>
      <c r="AC561"/>
      <c r="AD561" s="236"/>
      <c r="AE561" s="236"/>
      <c r="AF561" s="236"/>
      <c r="AG561" s="236"/>
      <c r="AH561" s="236"/>
      <c r="AI561" s="236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 s="236"/>
      <c r="BB561"/>
    </row>
    <row r="562" spans="1:54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 s="360"/>
      <c r="AA562" s="360"/>
      <c r="AB562"/>
      <c r="AC562"/>
      <c r="AD562" s="236"/>
      <c r="AE562" s="236"/>
      <c r="AF562" s="236"/>
      <c r="AG562" s="236"/>
      <c r="AH562" s="236"/>
      <c r="AI562" s="236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 s="236"/>
      <c r="BB562"/>
    </row>
    <row r="563" spans="1:54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 s="360"/>
      <c r="AA563" s="360"/>
      <c r="AB563"/>
      <c r="AC563"/>
      <c r="AD563" s="236"/>
      <c r="AE563" s="236"/>
      <c r="AF563" s="236"/>
      <c r="AG563" s="236"/>
      <c r="AH563" s="236"/>
      <c r="AI563" s="236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 s="236"/>
      <c r="BB563"/>
    </row>
    <row r="564" spans="1:54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 s="360"/>
      <c r="AA564" s="360"/>
      <c r="AB564"/>
      <c r="AC564"/>
      <c r="AD564" s="236"/>
      <c r="AE564" s="236"/>
      <c r="AF564" s="236"/>
      <c r="AG564" s="236"/>
      <c r="AH564" s="236"/>
      <c r="AI564" s="236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 s="236"/>
      <c r="BB564"/>
    </row>
    <row r="565" spans="1:54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 s="360"/>
      <c r="AA565" s="360"/>
      <c r="AB565"/>
      <c r="AC565"/>
      <c r="AD565" s="236"/>
      <c r="AE565" s="236"/>
      <c r="AF565" s="236"/>
      <c r="AG565" s="236"/>
      <c r="AH565" s="236"/>
      <c r="AI565" s="236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 s="236"/>
      <c r="BB565"/>
    </row>
    <row r="566" spans="1:54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 s="360"/>
      <c r="AA566" s="360"/>
      <c r="AB566"/>
      <c r="AC566"/>
      <c r="AD566" s="236"/>
      <c r="AE566" s="236"/>
      <c r="AF566" s="236"/>
      <c r="AG566" s="236"/>
      <c r="AH566" s="236"/>
      <c r="AI566" s="23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 s="236"/>
      <c r="BB566"/>
    </row>
    <row r="567" spans="1:54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 s="360"/>
      <c r="AA567" s="360"/>
      <c r="AB567"/>
      <c r="AC567"/>
      <c r="AD567" s="236"/>
      <c r="AE567" s="236"/>
      <c r="AF567" s="236"/>
      <c r="AG567" s="236"/>
      <c r="AH567" s="236"/>
      <c r="AI567" s="236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 s="236"/>
      <c r="BB567"/>
    </row>
    <row r="568" spans="1:54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 s="360"/>
      <c r="AA568" s="360"/>
      <c r="AB568"/>
      <c r="AC568"/>
      <c r="AD568" s="236"/>
      <c r="AE568" s="236"/>
      <c r="AF568" s="236"/>
      <c r="AG568" s="236"/>
      <c r="AH568" s="236"/>
      <c r="AI568" s="236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 s="236"/>
      <c r="BB568"/>
    </row>
    <row r="569" spans="1:54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 s="360"/>
      <c r="AA569" s="360"/>
      <c r="AB569"/>
      <c r="AC569"/>
      <c r="AD569" s="236"/>
      <c r="AE569" s="236"/>
      <c r="AF569" s="236"/>
      <c r="AG569" s="236"/>
      <c r="AH569" s="236"/>
      <c r="AI569" s="236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 s="236"/>
      <c r="BB569"/>
    </row>
    <row r="570" spans="1:54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 s="360"/>
      <c r="AA570" s="360"/>
      <c r="AB570"/>
      <c r="AC570"/>
      <c r="AD570" s="236"/>
      <c r="AE570" s="236"/>
      <c r="AF570" s="236"/>
      <c r="AG570" s="236"/>
      <c r="AH570" s="236"/>
      <c r="AI570" s="236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 s="236"/>
      <c r="BB570"/>
    </row>
    <row r="571" spans="1:54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 s="360"/>
      <c r="AA571" s="360"/>
      <c r="AB571"/>
      <c r="AC571"/>
      <c r="AD571" s="236"/>
      <c r="AE571" s="236"/>
      <c r="AF571" s="236"/>
      <c r="AG571" s="236"/>
      <c r="AH571" s="236"/>
      <c r="AI571" s="236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 s="236"/>
      <c r="BB571"/>
    </row>
    <row r="572" spans="1:54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 s="360"/>
      <c r="AA572" s="360"/>
      <c r="AB572"/>
      <c r="AC572"/>
      <c r="AD572" s="236"/>
      <c r="AE572" s="236"/>
      <c r="AF572" s="236"/>
      <c r="AG572" s="236"/>
      <c r="AH572" s="236"/>
      <c r="AI572" s="236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 s="236"/>
      <c r="BB572"/>
    </row>
    <row r="573" spans="1:54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 s="360"/>
      <c r="AA573" s="360"/>
      <c r="AB573"/>
      <c r="AC573"/>
      <c r="AD573" s="236"/>
      <c r="AE573" s="236"/>
      <c r="AF573" s="236"/>
      <c r="AG573" s="236"/>
      <c r="AH573" s="236"/>
      <c r="AI573" s="236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 s="236"/>
      <c r="BB573"/>
    </row>
    <row r="574" spans="1:54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 s="360"/>
      <c r="AA574" s="360"/>
      <c r="AB574"/>
      <c r="AC574"/>
      <c r="AD574" s="236"/>
      <c r="AE574" s="236"/>
      <c r="AF574" s="236"/>
      <c r="AG574" s="236"/>
      <c r="AH574" s="236"/>
      <c r="AI574" s="236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 s="236"/>
      <c r="BB574"/>
    </row>
    <row r="575" spans="1:54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 s="360"/>
      <c r="AA575" s="360"/>
      <c r="AB575"/>
      <c r="AC575"/>
      <c r="AD575" s="236"/>
      <c r="AE575" s="236"/>
      <c r="AF575" s="236"/>
      <c r="AG575" s="236"/>
      <c r="AH575" s="236"/>
      <c r="AI575" s="236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 s="236"/>
      <c r="BB575"/>
    </row>
    <row r="576" spans="1:54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 s="360"/>
      <c r="AA576" s="360"/>
      <c r="AB576"/>
      <c r="AC576"/>
      <c r="AD576" s="236"/>
      <c r="AE576" s="236"/>
      <c r="AF576" s="236"/>
      <c r="AG576" s="236"/>
      <c r="AH576" s="236"/>
      <c r="AI576" s="23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 s="236"/>
      <c r="BB576"/>
    </row>
    <row r="577" spans="1:54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 s="360"/>
      <c r="AA577" s="360"/>
      <c r="AB577"/>
      <c r="AC577"/>
      <c r="AD577" s="236"/>
      <c r="AE577" s="236"/>
      <c r="AF577" s="236"/>
      <c r="AG577" s="236"/>
      <c r="AH577" s="236"/>
      <c r="AI577" s="236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 s="236"/>
      <c r="BB577"/>
    </row>
    <row r="578" spans="1:54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 s="360"/>
      <c r="AA578" s="360"/>
      <c r="AB578"/>
      <c r="AC578"/>
      <c r="AD578" s="236"/>
      <c r="AE578" s="236"/>
      <c r="AF578" s="236"/>
      <c r="AG578" s="236"/>
      <c r="AH578" s="236"/>
      <c r="AI578" s="236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 s="236"/>
      <c r="BB578"/>
    </row>
    <row r="579" spans="1:54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 s="360"/>
      <c r="AA579" s="360"/>
      <c r="AB579"/>
      <c r="AC579"/>
      <c r="AD579" s="236"/>
      <c r="AE579" s="236"/>
      <c r="AF579" s="236"/>
      <c r="AG579" s="236"/>
      <c r="AH579" s="236"/>
      <c r="AI579" s="236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 s="236"/>
      <c r="BB579"/>
    </row>
    <row r="580" spans="1:54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 s="360"/>
      <c r="AA580" s="360"/>
      <c r="AB580"/>
      <c r="AC580"/>
      <c r="AD580" s="236"/>
      <c r="AE580" s="236"/>
      <c r="AF580" s="236"/>
      <c r="AG580" s="236"/>
      <c r="AH580" s="236"/>
      <c r="AI580" s="236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 s="236"/>
      <c r="BB580"/>
    </row>
    <row r="581" spans="1:54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 s="360"/>
      <c r="AA581" s="360"/>
      <c r="AB581"/>
      <c r="AC581"/>
      <c r="AD581" s="236"/>
      <c r="AE581" s="236"/>
      <c r="AF581" s="236"/>
      <c r="AG581" s="236"/>
      <c r="AH581" s="236"/>
      <c r="AI581" s="236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 s="236"/>
      <c r="BB581"/>
    </row>
    <row r="582" spans="1:54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 s="360"/>
      <c r="AA582" s="360"/>
      <c r="AB582"/>
      <c r="AC582"/>
      <c r="AD582" s="236"/>
      <c r="AE582" s="236"/>
      <c r="AF582" s="236"/>
      <c r="AG582" s="236"/>
      <c r="AH582" s="236"/>
      <c r="AI582" s="236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 s="236"/>
      <c r="BB582"/>
    </row>
    <row r="583" spans="1:54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 s="360"/>
      <c r="AA583" s="360"/>
      <c r="AB583"/>
      <c r="AC583"/>
      <c r="AD583" s="236"/>
      <c r="AE583" s="236"/>
      <c r="AF583" s="236"/>
      <c r="AG583" s="236"/>
      <c r="AH583" s="236"/>
      <c r="AI583" s="236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 s="236"/>
      <c r="BB583"/>
    </row>
    <row r="584" spans="1:54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 s="360"/>
      <c r="AA584" s="360"/>
      <c r="AB584"/>
      <c r="AC584"/>
      <c r="AD584" s="236"/>
      <c r="AE584" s="236"/>
      <c r="AF584" s="236"/>
      <c r="AG584" s="236"/>
      <c r="AH584" s="236"/>
      <c r="AI584" s="236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 s="236"/>
      <c r="BB584"/>
    </row>
    <row r="585" spans="1:54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 s="360"/>
      <c r="AA585" s="360"/>
      <c r="AB585"/>
      <c r="AC585"/>
      <c r="AD585" s="236"/>
      <c r="AE585" s="236"/>
      <c r="AF585" s="236"/>
      <c r="AG585" s="236"/>
      <c r="AH585" s="236"/>
      <c r="AI585" s="236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 s="236"/>
      <c r="BB585"/>
    </row>
    <row r="586" spans="1:54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 s="360"/>
      <c r="AA586" s="360"/>
      <c r="AB586"/>
      <c r="AC586"/>
      <c r="AD586" s="236"/>
      <c r="AE586" s="236"/>
      <c r="AF586" s="236"/>
      <c r="AG586" s="236"/>
      <c r="AH586" s="236"/>
      <c r="AI586" s="23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 s="236"/>
      <c r="BB586"/>
    </row>
    <row r="587" spans="1:54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 s="360"/>
      <c r="AA587" s="360"/>
      <c r="AB587"/>
      <c r="AC587"/>
      <c r="AD587" s="236"/>
      <c r="AE587" s="236"/>
      <c r="AF587" s="236"/>
      <c r="AG587" s="236"/>
      <c r="AH587" s="236"/>
      <c r="AI587" s="236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 s="236"/>
      <c r="BB587"/>
    </row>
    <row r="588" spans="1:54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 s="360"/>
      <c r="AA588" s="360"/>
      <c r="AB588"/>
      <c r="AC588"/>
      <c r="AD588" s="236"/>
      <c r="AE588" s="236"/>
      <c r="AF588" s="236"/>
      <c r="AG588" s="236"/>
      <c r="AH588" s="236"/>
      <c r="AI588" s="236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 s="236"/>
      <c r="BB588"/>
    </row>
    <row r="589" spans="1:54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 s="360"/>
      <c r="AA589" s="360"/>
      <c r="AB589"/>
      <c r="AC589"/>
      <c r="AD589" s="236"/>
      <c r="AE589" s="236"/>
      <c r="AF589" s="236"/>
      <c r="AG589" s="236"/>
      <c r="AH589" s="236"/>
      <c r="AI589" s="236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 s="236"/>
      <c r="BB589"/>
    </row>
    <row r="590" spans="1:54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 s="360"/>
      <c r="AA590" s="360"/>
      <c r="AB590"/>
      <c r="AC590"/>
      <c r="AD590" s="236"/>
      <c r="AE590" s="236"/>
      <c r="AF590" s="236"/>
      <c r="AG590" s="236"/>
      <c r="AH590" s="236"/>
      <c r="AI590" s="236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 s="236"/>
      <c r="BB590"/>
    </row>
    <row r="591" spans="1:54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 s="360"/>
      <c r="AA591" s="360"/>
      <c r="AB591"/>
      <c r="AC591"/>
      <c r="AD591" s="236"/>
      <c r="AE591" s="236"/>
      <c r="AF591" s="236"/>
      <c r="AG591" s="236"/>
      <c r="AH591" s="236"/>
      <c r="AI591" s="236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 s="236"/>
      <c r="BB591"/>
    </row>
    <row r="592" spans="1:54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 s="360"/>
      <c r="AA592" s="360"/>
      <c r="AB592"/>
      <c r="AC592"/>
      <c r="AD592" s="236"/>
      <c r="AE592" s="236"/>
      <c r="AF592" s="236"/>
      <c r="AG592" s="236"/>
      <c r="AH592" s="236"/>
      <c r="AI592" s="236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 s="236"/>
      <c r="BB592"/>
    </row>
    <row r="593" spans="1:54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 s="360"/>
      <c r="AA593" s="360"/>
      <c r="AB593"/>
      <c r="AC593"/>
      <c r="AD593" s="236"/>
      <c r="AE593" s="236"/>
      <c r="AF593" s="236"/>
      <c r="AG593" s="236"/>
      <c r="AH593" s="236"/>
      <c r="AI593" s="236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 s="236"/>
      <c r="BB593"/>
    </row>
    <row r="594" spans="1:54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 s="360"/>
      <c r="AA594" s="360"/>
      <c r="AB594"/>
      <c r="AC594"/>
      <c r="AD594" s="236"/>
      <c r="AE594" s="236"/>
      <c r="AF594" s="236"/>
      <c r="AG594" s="236"/>
      <c r="AH594" s="236"/>
      <c r="AI594" s="236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 s="236"/>
      <c r="BB594"/>
    </row>
    <row r="595" spans="1:54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 s="360"/>
      <c r="AA595" s="360"/>
      <c r="AB595"/>
      <c r="AC595"/>
      <c r="AD595" s="236"/>
      <c r="AE595" s="236"/>
      <c r="AF595" s="236"/>
      <c r="AG595" s="236"/>
      <c r="AH595" s="236"/>
      <c r="AI595" s="236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 s="236"/>
      <c r="BB595"/>
    </row>
    <row r="596" spans="1:54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 s="360"/>
      <c r="AA596" s="360"/>
      <c r="AB596"/>
      <c r="AC596"/>
      <c r="AD596" s="236"/>
      <c r="AE596" s="236"/>
      <c r="AF596" s="236"/>
      <c r="AG596" s="236"/>
      <c r="AH596" s="236"/>
      <c r="AI596" s="23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 s="236"/>
      <c r="BB596"/>
    </row>
    <row r="597" spans="1:54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 s="360"/>
      <c r="AA597" s="360"/>
      <c r="AB597"/>
      <c r="AC597"/>
      <c r="AD597" s="236"/>
      <c r="AE597" s="236"/>
      <c r="AF597" s="236"/>
      <c r="AG597" s="236"/>
      <c r="AH597" s="236"/>
      <c r="AI597" s="236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 s="236"/>
      <c r="BB597"/>
    </row>
    <row r="598" spans="1:54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 s="360"/>
      <c r="AA598" s="360"/>
      <c r="AB598"/>
      <c r="AC598"/>
      <c r="AD598" s="236"/>
      <c r="AE598" s="236"/>
      <c r="AF598" s="236"/>
      <c r="AG598" s="236"/>
      <c r="AH598" s="236"/>
      <c r="AI598" s="236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 s="236"/>
      <c r="BB598"/>
    </row>
    <row r="599" spans="1:54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 s="360"/>
      <c r="AA599" s="360"/>
      <c r="AB599"/>
      <c r="AC599"/>
      <c r="AD599" s="236"/>
      <c r="AE599" s="236"/>
      <c r="AF599" s="236"/>
      <c r="AG599" s="236"/>
      <c r="AH599" s="236"/>
      <c r="AI599" s="236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 s="236"/>
      <c r="BB599"/>
    </row>
    <row r="600" spans="1:54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 s="360"/>
      <c r="AA600" s="360"/>
      <c r="AB600"/>
      <c r="AC600"/>
      <c r="AD600" s="236"/>
      <c r="AE600" s="236"/>
      <c r="AF600" s="236"/>
      <c r="AG600" s="236"/>
      <c r="AH600" s="236"/>
      <c r="AI600" s="236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 s="236"/>
      <c r="BB600"/>
    </row>
    <row r="601" spans="1:54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 s="360"/>
      <c r="AA601" s="360"/>
      <c r="AB601"/>
      <c r="AC601"/>
      <c r="AD601" s="236"/>
      <c r="AE601" s="236"/>
      <c r="AF601" s="236"/>
      <c r="AG601" s="236"/>
      <c r="AH601" s="236"/>
      <c r="AI601" s="236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 s="236"/>
      <c r="BB601"/>
    </row>
    <row r="602" spans="1:54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 s="360"/>
      <c r="AA602" s="360"/>
      <c r="AB602"/>
      <c r="AC602"/>
      <c r="AD602" s="236"/>
      <c r="AE602" s="236"/>
      <c r="AF602" s="236"/>
      <c r="AG602" s="236"/>
      <c r="AH602" s="236"/>
      <c r="AI602" s="236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 s="236"/>
      <c r="BB602"/>
    </row>
    <row r="603" spans="1:54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 s="360"/>
      <c r="AA603" s="360"/>
      <c r="AB603"/>
      <c r="AC603"/>
      <c r="AD603" s="236"/>
      <c r="AE603" s="236"/>
      <c r="AF603" s="236"/>
      <c r="AG603" s="236"/>
      <c r="AH603" s="236"/>
      <c r="AI603" s="236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 s="236"/>
      <c r="BB603"/>
    </row>
    <row r="604" spans="1:54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 s="360"/>
      <c r="AA604" s="360"/>
      <c r="AB604"/>
      <c r="AC604"/>
      <c r="AD604" s="236"/>
      <c r="AE604" s="236"/>
      <c r="AF604" s="236"/>
      <c r="AG604" s="236"/>
      <c r="AH604" s="236"/>
      <c r="AI604" s="236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 s="236"/>
      <c r="BB604"/>
    </row>
    <row r="605" spans="1:54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 s="360"/>
      <c r="AA605" s="360"/>
      <c r="AB605"/>
      <c r="AC605"/>
      <c r="AD605" s="236"/>
      <c r="AE605" s="236"/>
      <c r="AF605" s="236"/>
      <c r="AG605" s="236"/>
      <c r="AH605" s="236"/>
      <c r="AI605" s="236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 s="236"/>
      <c r="BB605"/>
    </row>
    <row r="606" spans="1:54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 s="360"/>
      <c r="AA606" s="360"/>
      <c r="AB606"/>
      <c r="AC606"/>
      <c r="AD606" s="236"/>
      <c r="AE606" s="236"/>
      <c r="AF606" s="236"/>
      <c r="AG606" s="236"/>
      <c r="AH606" s="236"/>
      <c r="AI606" s="23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 s="236"/>
      <c r="BB606"/>
    </row>
    <row r="607" spans="1:54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 s="360"/>
      <c r="AA607" s="360"/>
      <c r="AB607"/>
      <c r="AC607"/>
      <c r="AD607" s="236"/>
      <c r="AE607" s="236"/>
      <c r="AF607" s="236"/>
      <c r="AG607" s="236"/>
      <c r="AH607" s="236"/>
      <c r="AI607" s="236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 s="236"/>
      <c r="BB607"/>
    </row>
    <row r="608" spans="1:54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 s="360"/>
      <c r="AA608" s="360"/>
      <c r="AB608"/>
      <c r="AC608"/>
      <c r="AD608" s="236"/>
      <c r="AE608" s="236"/>
      <c r="AF608" s="236"/>
      <c r="AG608" s="236"/>
      <c r="AH608" s="236"/>
      <c r="AI608" s="236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 s="236"/>
      <c r="BB608"/>
    </row>
    <row r="609" spans="1:54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 s="360"/>
      <c r="AA609" s="360"/>
      <c r="AB609"/>
      <c r="AC609"/>
      <c r="AD609" s="236"/>
      <c r="AE609" s="236"/>
      <c r="AF609" s="236"/>
      <c r="AG609" s="236"/>
      <c r="AH609" s="236"/>
      <c r="AI609" s="236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 s="236"/>
      <c r="BB609"/>
    </row>
    <row r="610" spans="1:54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 s="360"/>
      <c r="AA610" s="360"/>
      <c r="AB610"/>
      <c r="AC610"/>
      <c r="AD610" s="236"/>
      <c r="AE610" s="236"/>
      <c r="AF610" s="236"/>
      <c r="AG610" s="236"/>
      <c r="AH610" s="236"/>
      <c r="AI610" s="236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 s="236"/>
      <c r="BB610"/>
    </row>
    <row r="611" spans="1:54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 s="360"/>
      <c r="AA611" s="360"/>
      <c r="AB611"/>
      <c r="AC611"/>
      <c r="AD611" s="236"/>
      <c r="AE611" s="236"/>
      <c r="AF611" s="236"/>
      <c r="AG611" s="236"/>
      <c r="AH611" s="236"/>
      <c r="AI611" s="236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 s="236"/>
      <c r="BB611"/>
    </row>
    <row r="612" spans="1:54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 s="360"/>
      <c r="AA612" s="360"/>
      <c r="AB612"/>
      <c r="AC612"/>
      <c r="AD612" s="236"/>
      <c r="AE612" s="236"/>
      <c r="AF612" s="236"/>
      <c r="AG612" s="236"/>
      <c r="AH612" s="236"/>
      <c r="AI612" s="236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 s="236"/>
      <c r="BB612"/>
    </row>
    <row r="613" spans="1:54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 s="360"/>
      <c r="AA613" s="360"/>
      <c r="AB613"/>
      <c r="AC613"/>
      <c r="AD613" s="236"/>
      <c r="AE613" s="236"/>
      <c r="AF613" s="236"/>
      <c r="AG613" s="236"/>
      <c r="AH613" s="236"/>
      <c r="AI613" s="236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 s="236"/>
      <c r="BB613"/>
    </row>
    <row r="614" spans="1:54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 s="360"/>
      <c r="AA614" s="360"/>
      <c r="AB614"/>
      <c r="AC614"/>
      <c r="AD614" s="236"/>
      <c r="AE614" s="236"/>
      <c r="AF614" s="236"/>
      <c r="AG614" s="236"/>
      <c r="AH614" s="236"/>
      <c r="AI614" s="236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 s="236"/>
      <c r="BB614"/>
    </row>
    <row r="615" spans="1:54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 s="360"/>
      <c r="AA615" s="360"/>
      <c r="AB615"/>
      <c r="AC615"/>
      <c r="AD615" s="236"/>
      <c r="AE615" s="236"/>
      <c r="AF615" s="236"/>
      <c r="AG615" s="236"/>
      <c r="AH615" s="236"/>
      <c r="AI615" s="236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 s="236"/>
      <c r="BB615"/>
    </row>
    <row r="616" spans="1:54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 s="360"/>
      <c r="AA616" s="360"/>
      <c r="AB616"/>
      <c r="AC616"/>
      <c r="AD616" s="236"/>
      <c r="AE616" s="236"/>
      <c r="AF616" s="236"/>
      <c r="AG616" s="236"/>
      <c r="AH616" s="236"/>
      <c r="AI616" s="23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 s="236"/>
      <c r="BB616"/>
    </row>
    <row r="617" spans="1:54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 s="360"/>
      <c r="AA617" s="360"/>
      <c r="AB617"/>
      <c r="AC617"/>
      <c r="AD617" s="236"/>
      <c r="AE617" s="236"/>
      <c r="AF617" s="236"/>
      <c r="AG617" s="236"/>
      <c r="AH617" s="236"/>
      <c r="AI617" s="236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 s="236"/>
      <c r="BB617"/>
    </row>
    <row r="618" spans="1:54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 s="360"/>
      <c r="AA618" s="360"/>
      <c r="AB618"/>
      <c r="AC618"/>
      <c r="AD618" s="236"/>
      <c r="AE618" s="236"/>
      <c r="AF618" s="236"/>
      <c r="AG618" s="236"/>
      <c r="AH618" s="236"/>
      <c r="AI618" s="236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 s="236"/>
      <c r="BB618"/>
    </row>
    <row r="619" spans="1:54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 s="360"/>
      <c r="AA619" s="360"/>
      <c r="AB619"/>
      <c r="AC619"/>
      <c r="AD619" s="236"/>
      <c r="AE619" s="236"/>
      <c r="AF619" s="236"/>
      <c r="AG619" s="236"/>
      <c r="AH619" s="236"/>
      <c r="AI619" s="236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 s="236"/>
      <c r="BB619"/>
    </row>
    <row r="620" spans="1:54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 s="360"/>
      <c r="AA620" s="360"/>
      <c r="AB620"/>
      <c r="AC620"/>
      <c r="AD620" s="236"/>
      <c r="AE620" s="236"/>
      <c r="AF620" s="236"/>
      <c r="AG620" s="236"/>
      <c r="AH620" s="236"/>
      <c r="AI620" s="236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 s="236"/>
      <c r="BB620"/>
    </row>
    <row r="621" spans="1:54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 s="360"/>
      <c r="AA621" s="360"/>
      <c r="AB621"/>
      <c r="AC621"/>
      <c r="AD621" s="236"/>
      <c r="AE621" s="236"/>
      <c r="AF621" s="236"/>
      <c r="AG621" s="236"/>
      <c r="AH621" s="236"/>
      <c r="AI621" s="236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 s="236"/>
      <c r="BB621"/>
    </row>
    <row r="622" spans="1:54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 s="360"/>
      <c r="AA622" s="360"/>
      <c r="AB622"/>
      <c r="AC622"/>
      <c r="AD622" s="236"/>
      <c r="AE622" s="236"/>
      <c r="AF622" s="236"/>
      <c r="AG622" s="236"/>
      <c r="AH622" s="236"/>
      <c r="AI622" s="236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 s="236"/>
      <c r="BB622"/>
    </row>
    <row r="623" spans="1:54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 s="360"/>
      <c r="AA623" s="360"/>
      <c r="AB623"/>
      <c r="AC623"/>
      <c r="AD623" s="236"/>
      <c r="AE623" s="236"/>
      <c r="AF623" s="236"/>
      <c r="AG623" s="236"/>
      <c r="AH623" s="236"/>
      <c r="AI623" s="236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 s="236"/>
      <c r="BB623"/>
    </row>
    <row r="624" spans="1:54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 s="360"/>
      <c r="AA624" s="360"/>
      <c r="AB624"/>
      <c r="AC624"/>
      <c r="AD624" s="236"/>
      <c r="AE624" s="236"/>
      <c r="AF624" s="236"/>
      <c r="AG624" s="236"/>
      <c r="AH624" s="236"/>
      <c r="AI624" s="236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 s="236"/>
      <c r="BB624"/>
    </row>
    <row r="625" spans="1:54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 s="360"/>
      <c r="AA625" s="360"/>
      <c r="AB625"/>
      <c r="AC625"/>
      <c r="AD625" s="236"/>
      <c r="AE625" s="236"/>
      <c r="AF625" s="236"/>
      <c r="AG625" s="236"/>
      <c r="AH625" s="236"/>
      <c r="AI625" s="236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 s="236"/>
      <c r="BB625"/>
    </row>
    <row r="626" spans="1:54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 s="360"/>
      <c r="AA626" s="360"/>
      <c r="AB626"/>
      <c r="AC626"/>
      <c r="AD626" s="236"/>
      <c r="AE626" s="236"/>
      <c r="AF626" s="236"/>
      <c r="AG626" s="236"/>
      <c r="AH626" s="236"/>
      <c r="AI626" s="23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 s="236"/>
      <c r="BB626"/>
    </row>
    <row r="627" spans="1:54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 s="360"/>
      <c r="AA627" s="360"/>
      <c r="AB627"/>
      <c r="AC627"/>
      <c r="AD627" s="236"/>
      <c r="AE627" s="236"/>
      <c r="AF627" s="236"/>
      <c r="AG627" s="236"/>
      <c r="AH627" s="236"/>
      <c r="AI627" s="236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 s="236"/>
      <c r="BB627"/>
    </row>
    <row r="628" spans="1:54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 s="360"/>
      <c r="AA628" s="360"/>
      <c r="AB628"/>
      <c r="AC628"/>
      <c r="AD628" s="236"/>
      <c r="AE628" s="236"/>
      <c r="AF628" s="236"/>
      <c r="AG628" s="236"/>
      <c r="AH628" s="236"/>
      <c r="AI628" s="236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 s="236"/>
      <c r="BB628"/>
    </row>
    <row r="629" spans="1:54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 s="360"/>
      <c r="AA629" s="360"/>
      <c r="AB629"/>
      <c r="AC629"/>
      <c r="AD629" s="236"/>
      <c r="AE629" s="236"/>
      <c r="AF629" s="236"/>
      <c r="AG629" s="236"/>
      <c r="AH629" s="236"/>
      <c r="AI629" s="236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 s="236"/>
      <c r="BB629"/>
    </row>
    <row r="630" spans="1:54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 s="360"/>
      <c r="AA630" s="360"/>
      <c r="AB630"/>
      <c r="AC630"/>
      <c r="AD630" s="236"/>
      <c r="AE630" s="236"/>
      <c r="AF630" s="236"/>
      <c r="AG630" s="236"/>
      <c r="AH630" s="236"/>
      <c r="AI630" s="236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 s="236"/>
      <c r="BB630"/>
    </row>
    <row r="631" spans="1:54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 s="360"/>
      <c r="AA631" s="360"/>
      <c r="AB631"/>
      <c r="AC631"/>
      <c r="AD631" s="236"/>
      <c r="AE631" s="236"/>
      <c r="AF631" s="236"/>
      <c r="AG631" s="236"/>
      <c r="AH631" s="236"/>
      <c r="AI631" s="236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 s="236"/>
      <c r="BB631"/>
    </row>
    <row r="632" spans="1:54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 s="360"/>
      <c r="AA632" s="360"/>
      <c r="AB632"/>
      <c r="AC632"/>
      <c r="AD632" s="236"/>
      <c r="AE632" s="236"/>
      <c r="AF632" s="236"/>
      <c r="AG632" s="236"/>
      <c r="AH632" s="236"/>
      <c r="AI632" s="236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 s="236"/>
      <c r="BB632"/>
    </row>
    <row r="633" spans="1:54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 s="360"/>
      <c r="AA633" s="360"/>
      <c r="AB633"/>
      <c r="AC633"/>
      <c r="AD633" s="236"/>
      <c r="AE633" s="236"/>
      <c r="AF633" s="236"/>
      <c r="AG633" s="236"/>
      <c r="AH633" s="236"/>
      <c r="AI633" s="236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 s="236"/>
      <c r="BB633"/>
    </row>
    <row r="634" spans="1:54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 s="360"/>
      <c r="AA634" s="360"/>
      <c r="AB634"/>
      <c r="AC634"/>
      <c r="AD634" s="236"/>
      <c r="AE634" s="236"/>
      <c r="AF634" s="236"/>
      <c r="AG634" s="236"/>
      <c r="AH634" s="236"/>
      <c r="AI634" s="236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 s="236"/>
      <c r="BB634"/>
    </row>
    <row r="635" spans="1:54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 s="360"/>
      <c r="AA635" s="360"/>
      <c r="AB635"/>
      <c r="AC635"/>
      <c r="AD635" s="236"/>
      <c r="AE635" s="236"/>
      <c r="AF635" s="236"/>
      <c r="AG635" s="236"/>
      <c r="AH635" s="236"/>
      <c r="AI635" s="236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 s="236"/>
      <c r="BB635"/>
    </row>
    <row r="636" spans="1:54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 s="360"/>
      <c r="AA636" s="360"/>
      <c r="AB636"/>
      <c r="AC636"/>
      <c r="AD636" s="236"/>
      <c r="AE636" s="236"/>
      <c r="AF636" s="236"/>
      <c r="AG636" s="236"/>
      <c r="AH636" s="236"/>
      <c r="AI636" s="2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 s="236"/>
      <c r="BB636"/>
    </row>
    <row r="637" spans="1:54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 s="360"/>
      <c r="AA637" s="360"/>
      <c r="AB637"/>
      <c r="AC637"/>
      <c r="AD637" s="236"/>
      <c r="AE637" s="236"/>
      <c r="AF637" s="236"/>
      <c r="AG637" s="236"/>
      <c r="AH637" s="236"/>
      <c r="AI637" s="236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 s="236"/>
      <c r="BB637"/>
    </row>
    <row r="638" spans="1:54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 s="360"/>
      <c r="AA638" s="360"/>
      <c r="AB638"/>
      <c r="AC638"/>
      <c r="AD638" s="236"/>
      <c r="AE638" s="236"/>
      <c r="AF638" s="236"/>
      <c r="AG638" s="236"/>
      <c r="AH638" s="236"/>
      <c r="AI638" s="236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 s="236"/>
      <c r="BB638"/>
    </row>
    <row r="639" spans="1:54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 s="360"/>
      <c r="AA639" s="360"/>
      <c r="AB639"/>
      <c r="AC639"/>
      <c r="AD639" s="236"/>
      <c r="AE639" s="236"/>
      <c r="AF639" s="236"/>
      <c r="AG639" s="236"/>
      <c r="AH639" s="236"/>
      <c r="AI639" s="236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 s="236"/>
      <c r="BB639"/>
    </row>
    <row r="640" spans="1:54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 s="360"/>
      <c r="AA640" s="360"/>
      <c r="AB640"/>
      <c r="AC640"/>
      <c r="AD640" s="236"/>
      <c r="AE640" s="236"/>
      <c r="AF640" s="236"/>
      <c r="AG640" s="236"/>
      <c r="AH640" s="236"/>
      <c r="AI640" s="236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 s="236"/>
      <c r="BB640"/>
    </row>
    <row r="641" spans="1:54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 s="360"/>
      <c r="AA641" s="360"/>
      <c r="AB641"/>
      <c r="AC641"/>
      <c r="AD641" s="236"/>
      <c r="AE641" s="236"/>
      <c r="AF641" s="236"/>
      <c r="AG641" s="236"/>
      <c r="AH641" s="236"/>
      <c r="AI641" s="236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 s="236"/>
      <c r="BB641"/>
    </row>
    <row r="642" spans="1:54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 s="360"/>
      <c r="AA642" s="360"/>
      <c r="AB642"/>
      <c r="AC642"/>
      <c r="AD642" s="236"/>
      <c r="AE642" s="236"/>
      <c r="AF642" s="236"/>
      <c r="AG642" s="236"/>
      <c r="AH642" s="236"/>
      <c r="AI642" s="236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 s="236"/>
      <c r="BB642"/>
    </row>
    <row r="643" spans="1:54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 s="360"/>
      <c r="AA643" s="360"/>
      <c r="AB643"/>
      <c r="AC643"/>
      <c r="AD643" s="236"/>
      <c r="AE643" s="236"/>
      <c r="AF643" s="236"/>
      <c r="AG643" s="236"/>
      <c r="AH643" s="236"/>
      <c r="AI643" s="236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 s="236"/>
      <c r="BB643"/>
    </row>
    <row r="644" spans="1:54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 s="360"/>
      <c r="AA644" s="360"/>
      <c r="AB644"/>
      <c r="AC644"/>
      <c r="AD644" s="236"/>
      <c r="AE644" s="236"/>
      <c r="AF644" s="236"/>
      <c r="AG644" s="236"/>
      <c r="AH644" s="236"/>
      <c r="AI644" s="236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 s="236"/>
      <c r="BB644"/>
    </row>
    <row r="645" spans="1:54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 s="360"/>
      <c r="AA645" s="360"/>
      <c r="AB645"/>
      <c r="AC645"/>
      <c r="AD645" s="236"/>
      <c r="AE645" s="236"/>
      <c r="AF645" s="236"/>
      <c r="AG645" s="236"/>
      <c r="AH645" s="236"/>
      <c r="AI645" s="236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 s="236"/>
      <c r="BB645"/>
    </row>
    <row r="646" spans="1:54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 s="360"/>
      <c r="AA646" s="360"/>
      <c r="AB646"/>
      <c r="AC646"/>
      <c r="AD646" s="236"/>
      <c r="AE646" s="236"/>
      <c r="AF646" s="236"/>
      <c r="AG646" s="236"/>
      <c r="AH646" s="236"/>
      <c r="AI646" s="23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 s="236"/>
      <c r="BB646"/>
    </row>
    <row r="647" spans="1:54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 s="360"/>
      <c r="AA647" s="360"/>
      <c r="AB647"/>
      <c r="AC647"/>
      <c r="AD647" s="236"/>
      <c r="AE647" s="236"/>
      <c r="AF647" s="236"/>
      <c r="AG647" s="236"/>
      <c r="AH647" s="236"/>
      <c r="AI647" s="236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 s="236"/>
      <c r="BB647"/>
    </row>
    <row r="648" spans="1:54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 s="360"/>
      <c r="AA648" s="360"/>
      <c r="AB648"/>
      <c r="AC648"/>
      <c r="AD648" s="236"/>
      <c r="AE648" s="236"/>
      <c r="AF648" s="236"/>
      <c r="AG648" s="236"/>
      <c r="AH648" s="236"/>
      <c r="AI648" s="236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 s="236"/>
      <c r="BB648"/>
    </row>
    <row r="649" spans="1:54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 s="360"/>
      <c r="AA649" s="360"/>
      <c r="AB649"/>
      <c r="AC649"/>
      <c r="AD649" s="236"/>
      <c r="AE649" s="236"/>
      <c r="AF649" s="236"/>
      <c r="AG649" s="236"/>
      <c r="AH649" s="236"/>
      <c r="AI649" s="236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 s="236"/>
      <c r="BB649"/>
    </row>
    <row r="650" spans="1:54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 s="360"/>
      <c r="AA650" s="360"/>
      <c r="AB650"/>
      <c r="AC650"/>
      <c r="AD650" s="236"/>
      <c r="AE650" s="236"/>
      <c r="AF650" s="236"/>
      <c r="AG650" s="236"/>
      <c r="AH650" s="236"/>
      <c r="AI650" s="236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 s="236"/>
      <c r="BB650"/>
    </row>
    <row r="651" spans="1:54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 s="360"/>
      <c r="AA651" s="360"/>
      <c r="AB651"/>
      <c r="AC651"/>
      <c r="AD651" s="236"/>
      <c r="AE651" s="236"/>
      <c r="AF651" s="236"/>
      <c r="AG651" s="236"/>
      <c r="AH651" s="236"/>
      <c r="AI651" s="236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 s="236"/>
      <c r="BB651"/>
    </row>
    <row r="652" spans="1:54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 s="360"/>
      <c r="AA652" s="360"/>
      <c r="AB652"/>
      <c r="AC652"/>
      <c r="AD652" s="236"/>
      <c r="AE652" s="236"/>
      <c r="AF652" s="236"/>
      <c r="AG652" s="236"/>
      <c r="AH652" s="236"/>
      <c r="AI652" s="236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 s="236"/>
      <c r="BB652"/>
    </row>
    <row r="653" spans="1:54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 s="360"/>
      <c r="AA653" s="360"/>
      <c r="AB653"/>
      <c r="AC653"/>
      <c r="AD653" s="236"/>
      <c r="AE653" s="236"/>
      <c r="AF653" s="236"/>
      <c r="AG653" s="236"/>
      <c r="AH653" s="236"/>
      <c r="AI653" s="236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 s="236"/>
      <c r="BB653"/>
    </row>
    <row r="654" spans="1:54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 s="360"/>
      <c r="AA654" s="360"/>
      <c r="AB654"/>
      <c r="AC654"/>
      <c r="AD654" s="236"/>
      <c r="AE654" s="236"/>
      <c r="AF654" s="236"/>
      <c r="AG654" s="236"/>
      <c r="AH654" s="236"/>
      <c r="AI654" s="236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 s="236"/>
      <c r="BB654"/>
    </row>
    <row r="655" spans="1:54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 s="360"/>
      <c r="AA655" s="360"/>
      <c r="AB655"/>
      <c r="AC655"/>
      <c r="AD655" s="236"/>
      <c r="AE655" s="236"/>
      <c r="AF655" s="236"/>
      <c r="AG655" s="236"/>
      <c r="AH655" s="236"/>
      <c r="AI655" s="236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 s="236"/>
      <c r="BB655"/>
    </row>
    <row r="656" spans="1:54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 s="360"/>
      <c r="AA656" s="360"/>
      <c r="AB656"/>
      <c r="AC656"/>
      <c r="AD656" s="236"/>
      <c r="AE656" s="236"/>
      <c r="AF656" s="236"/>
      <c r="AG656" s="236"/>
      <c r="AH656" s="236"/>
      <c r="AI656" s="23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 s="236"/>
      <c r="BB656"/>
    </row>
    <row r="657" spans="1:54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 s="360"/>
      <c r="AA657" s="360"/>
      <c r="AB657"/>
      <c r="AC657"/>
      <c r="AD657" s="236"/>
      <c r="AE657" s="236"/>
      <c r="AF657" s="236"/>
      <c r="AG657" s="236"/>
      <c r="AH657" s="236"/>
      <c r="AI657" s="236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 s="236"/>
      <c r="BB657"/>
    </row>
    <row r="658" spans="1:54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 s="360"/>
      <c r="AA658" s="360"/>
      <c r="AB658"/>
      <c r="AC658"/>
      <c r="AD658" s="236"/>
      <c r="AE658" s="236"/>
      <c r="AF658" s="236"/>
      <c r="AG658" s="236"/>
      <c r="AH658" s="236"/>
      <c r="AI658" s="236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 s="236"/>
      <c r="BB658"/>
    </row>
    <row r="659" spans="1:54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 s="360"/>
      <c r="AA659" s="360"/>
      <c r="AB659"/>
      <c r="AC659"/>
      <c r="AD659" s="236"/>
      <c r="AE659" s="236"/>
      <c r="AF659" s="236"/>
      <c r="AG659" s="236"/>
      <c r="AH659" s="236"/>
      <c r="AI659" s="236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 s="236"/>
      <c r="BB659"/>
    </row>
    <row r="660" spans="1:54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 s="360"/>
      <c r="AA660" s="360"/>
      <c r="AB660"/>
      <c r="AC660"/>
      <c r="AD660" s="236"/>
      <c r="AE660" s="236"/>
      <c r="AF660" s="236"/>
      <c r="AG660" s="236"/>
      <c r="AH660" s="236"/>
      <c r="AI660" s="236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 s="236"/>
      <c r="BB660"/>
    </row>
    <row r="661" spans="1:54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 s="360"/>
      <c r="AA661" s="360"/>
      <c r="AB661"/>
      <c r="AC661"/>
      <c r="AD661" s="236"/>
      <c r="AE661" s="236"/>
      <c r="AF661" s="236"/>
      <c r="AG661" s="236"/>
      <c r="AH661" s="236"/>
      <c r="AI661" s="236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 s="236"/>
      <c r="BB661"/>
    </row>
    <row r="662" spans="1:54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 s="360"/>
      <c r="AA662" s="360"/>
      <c r="AB662"/>
      <c r="AC662"/>
      <c r="AD662" s="236"/>
      <c r="AE662" s="236"/>
      <c r="AF662" s="236"/>
      <c r="AG662" s="236"/>
      <c r="AH662" s="236"/>
      <c r="AI662" s="236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 s="236"/>
      <c r="BB662"/>
    </row>
    <row r="663" spans="1:54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 s="360"/>
      <c r="AA663" s="360"/>
      <c r="AB663"/>
      <c r="AC663"/>
      <c r="AD663" s="236"/>
      <c r="AE663" s="236"/>
      <c r="AF663" s="236"/>
      <c r="AG663" s="236"/>
      <c r="AH663" s="236"/>
      <c r="AI663" s="236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 s="236"/>
      <c r="BB663"/>
    </row>
    <row r="664" spans="1:54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 s="360"/>
      <c r="AA664" s="360"/>
      <c r="AB664"/>
      <c r="AC664"/>
      <c r="AD664" s="236"/>
      <c r="AE664" s="236"/>
      <c r="AF664" s="236"/>
      <c r="AG664" s="236"/>
      <c r="AH664" s="236"/>
      <c r="AI664" s="236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 s="236"/>
      <c r="BB664"/>
    </row>
    <row r="665" spans="1:54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 s="360"/>
      <c r="AA665" s="360"/>
      <c r="AB665"/>
      <c r="AC665"/>
      <c r="AD665" s="236"/>
      <c r="AE665" s="236"/>
      <c r="AF665" s="236"/>
      <c r="AG665" s="236"/>
      <c r="AH665" s="236"/>
      <c r="AI665" s="236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 s="236"/>
      <c r="BB665"/>
    </row>
    <row r="666" spans="1:54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 s="360"/>
      <c r="AA666" s="360"/>
      <c r="AB666"/>
      <c r="AC666"/>
      <c r="AD666" s="236"/>
      <c r="AE666" s="236"/>
      <c r="AF666" s="236"/>
      <c r="AG666" s="236"/>
      <c r="AH666" s="236"/>
      <c r="AI666" s="23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 s="236"/>
      <c r="BB666"/>
    </row>
    <row r="667" spans="1:54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 s="360"/>
      <c r="AA667" s="360"/>
      <c r="AB667"/>
      <c r="AC667"/>
      <c r="AD667" s="236"/>
      <c r="AE667" s="236"/>
      <c r="AF667" s="236"/>
      <c r="AG667" s="236"/>
      <c r="AH667" s="236"/>
      <c r="AI667" s="236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 s="236"/>
      <c r="BB667"/>
    </row>
    <row r="668" spans="1:54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 s="360"/>
      <c r="AA668" s="360"/>
      <c r="AB668"/>
      <c r="AC668"/>
      <c r="AD668" s="236"/>
      <c r="AE668" s="236"/>
      <c r="AF668" s="236"/>
      <c r="AG668" s="236"/>
      <c r="AH668" s="236"/>
      <c r="AI668" s="236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 s="236"/>
      <c r="BB668"/>
    </row>
    <row r="669" spans="1:54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 s="360"/>
      <c r="AA669" s="360"/>
      <c r="AB669"/>
      <c r="AC669"/>
      <c r="AD669" s="236"/>
      <c r="AE669" s="236"/>
      <c r="AF669" s="236"/>
      <c r="AG669" s="236"/>
      <c r="AH669" s="236"/>
      <c r="AI669" s="236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 s="236"/>
      <c r="BB669"/>
    </row>
    <row r="670" spans="1:54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 s="360"/>
      <c r="AA670" s="360"/>
      <c r="AB670"/>
      <c r="AC670"/>
      <c r="AD670" s="236"/>
      <c r="AE670" s="236"/>
      <c r="AF670" s="236"/>
      <c r="AG670" s="236"/>
      <c r="AH670" s="236"/>
      <c r="AI670" s="236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 s="236"/>
      <c r="BB670"/>
    </row>
    <row r="671" spans="1:54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 s="360"/>
      <c r="AA671" s="360"/>
      <c r="AB671"/>
      <c r="AC671"/>
      <c r="AD671" s="236"/>
      <c r="AE671" s="236"/>
      <c r="AF671" s="236"/>
      <c r="AG671" s="236"/>
      <c r="AH671" s="236"/>
      <c r="AI671" s="236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 s="236"/>
      <c r="BB671"/>
    </row>
    <row r="672" spans="1:54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 s="360"/>
      <c r="AA672" s="360"/>
      <c r="AB672"/>
      <c r="AC672"/>
      <c r="AD672" s="236"/>
      <c r="AE672" s="236"/>
      <c r="AF672" s="236"/>
      <c r="AG672" s="236"/>
      <c r="AH672" s="236"/>
      <c r="AI672" s="236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 s="236"/>
      <c r="BB672"/>
    </row>
    <row r="673" spans="1:54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 s="360"/>
      <c r="AA673" s="360"/>
      <c r="AB673"/>
      <c r="AC673"/>
      <c r="AD673" s="236"/>
      <c r="AE673" s="236"/>
      <c r="AF673" s="236"/>
      <c r="AG673" s="236"/>
      <c r="AH673" s="236"/>
      <c r="AI673" s="236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 s="236"/>
      <c r="BB673"/>
    </row>
    <row r="674" spans="1:54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 s="360"/>
      <c r="AA674" s="360"/>
      <c r="AB674"/>
      <c r="AC674"/>
      <c r="AD674" s="236"/>
      <c r="AE674" s="236"/>
      <c r="AF674" s="236"/>
      <c r="AG674" s="236"/>
      <c r="AH674" s="236"/>
      <c r="AI674" s="236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 s="236"/>
      <c r="BB674"/>
    </row>
    <row r="675" spans="1:54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 s="360"/>
      <c r="AA675" s="360"/>
      <c r="AB675"/>
      <c r="AC675"/>
      <c r="AD675" s="236"/>
      <c r="AE675" s="236"/>
      <c r="AF675" s="236"/>
      <c r="AG675" s="236"/>
      <c r="AH675" s="236"/>
      <c r="AI675" s="236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 s="236"/>
      <c r="BB675"/>
    </row>
    <row r="676" spans="1:54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 s="360"/>
      <c r="AA676" s="360"/>
      <c r="AB676"/>
      <c r="AC676"/>
      <c r="AD676" s="236"/>
      <c r="AE676" s="236"/>
      <c r="AF676" s="236"/>
      <c r="AG676" s="236"/>
      <c r="AH676" s="236"/>
      <c r="AI676" s="23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 s="236"/>
      <c r="BB676"/>
    </row>
    <row r="677" spans="1:54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 s="360"/>
      <c r="AA677" s="360"/>
      <c r="AB677"/>
      <c r="AC677"/>
      <c r="AD677" s="236"/>
      <c r="AE677" s="236"/>
      <c r="AF677" s="236"/>
      <c r="AG677" s="236"/>
      <c r="AH677" s="236"/>
      <c r="AI677" s="236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 s="236"/>
      <c r="BB677"/>
    </row>
    <row r="678" spans="1:54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 s="360"/>
      <c r="AA678" s="360"/>
      <c r="AB678"/>
      <c r="AC678"/>
      <c r="AD678" s="236"/>
      <c r="AE678" s="236"/>
      <c r="AF678" s="236"/>
      <c r="AG678" s="236"/>
      <c r="AH678" s="236"/>
      <c r="AI678" s="236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 s="236"/>
      <c r="BB678"/>
    </row>
    <row r="679" spans="1:54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 s="360"/>
      <c r="AA679" s="360"/>
      <c r="AB679"/>
      <c r="AC679"/>
      <c r="AD679" s="236"/>
      <c r="AE679" s="236"/>
      <c r="AF679" s="236"/>
      <c r="AG679" s="236"/>
      <c r="AH679" s="236"/>
      <c r="AI679" s="236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 s="236"/>
      <c r="BB679"/>
    </row>
    <row r="680" spans="1:54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 s="360"/>
      <c r="AA680" s="360"/>
      <c r="AB680"/>
      <c r="AC680"/>
      <c r="AD680" s="236"/>
      <c r="AE680" s="236"/>
      <c r="AF680" s="236"/>
      <c r="AG680" s="236"/>
      <c r="AH680" s="236"/>
      <c r="AI680" s="236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 s="236"/>
      <c r="BB680"/>
    </row>
    <row r="681" spans="1:54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 s="360"/>
      <c r="AA681" s="360"/>
      <c r="AB681"/>
      <c r="AC681"/>
      <c r="AD681" s="236"/>
      <c r="AE681" s="236"/>
      <c r="AF681" s="236"/>
      <c r="AG681" s="236"/>
      <c r="AH681" s="236"/>
      <c r="AI681" s="236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 s="236"/>
      <c r="BB681"/>
    </row>
    <row r="682" spans="1:54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 s="360"/>
      <c r="AA682" s="360"/>
      <c r="AB682"/>
      <c r="AC682"/>
      <c r="AD682" s="236"/>
      <c r="AE682" s="236"/>
      <c r="AF682" s="236"/>
      <c r="AG682" s="236"/>
      <c r="AH682" s="236"/>
      <c r="AI682" s="236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 s="236"/>
      <c r="BB682"/>
    </row>
    <row r="683" spans="1:54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 s="360"/>
      <c r="AA683" s="360"/>
      <c r="AB683"/>
      <c r="AC683"/>
      <c r="AD683" s="236"/>
      <c r="AE683" s="236"/>
      <c r="AF683" s="236"/>
      <c r="AG683" s="236"/>
      <c r="AH683" s="236"/>
      <c r="AI683" s="236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 s="236"/>
      <c r="BB683"/>
    </row>
    <row r="684" spans="1:54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 s="360"/>
      <c r="AA684" s="360"/>
      <c r="AB684"/>
      <c r="AC684"/>
      <c r="AD684" s="236"/>
      <c r="AE684" s="236"/>
      <c r="AF684" s="236"/>
      <c r="AG684" s="236"/>
      <c r="AH684" s="236"/>
      <c r="AI684" s="236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 s="236"/>
      <c r="BB684"/>
    </row>
    <row r="685" spans="1:54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 s="360"/>
      <c r="AA685" s="360"/>
      <c r="AB685"/>
      <c r="AC685"/>
      <c r="AD685" s="236"/>
      <c r="AE685" s="236"/>
      <c r="AF685" s="236"/>
      <c r="AG685" s="236"/>
      <c r="AH685" s="236"/>
      <c r="AI685" s="236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 s="236"/>
      <c r="BB685"/>
    </row>
    <row r="686" spans="1:54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 s="360"/>
      <c r="AA686" s="360"/>
      <c r="AB686"/>
      <c r="AC686"/>
      <c r="AD686" s="236"/>
      <c r="AE686" s="236"/>
      <c r="AF686" s="236"/>
      <c r="AG686" s="236"/>
      <c r="AH686" s="236"/>
      <c r="AI686" s="23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 s="236"/>
      <c r="BB686"/>
    </row>
    <row r="687" spans="1:54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 s="360"/>
      <c r="AA687" s="360"/>
      <c r="AB687"/>
      <c r="AC687"/>
      <c r="AD687" s="236"/>
      <c r="AE687" s="236"/>
      <c r="AF687" s="236"/>
      <c r="AG687" s="236"/>
      <c r="AH687" s="236"/>
      <c r="AI687" s="236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 s="236"/>
      <c r="BB687"/>
    </row>
    <row r="688" spans="1:54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 s="360"/>
      <c r="AA688" s="360"/>
      <c r="AB688"/>
      <c r="AC688"/>
      <c r="AD688" s="236"/>
      <c r="AE688" s="236"/>
      <c r="AF688" s="236"/>
      <c r="AG688" s="236"/>
      <c r="AH688" s="236"/>
      <c r="AI688" s="236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 s="236"/>
      <c r="BB688"/>
    </row>
    <row r="689" spans="1:54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 s="360"/>
      <c r="AA689" s="360"/>
      <c r="AB689"/>
      <c r="AC689"/>
      <c r="AD689" s="236"/>
      <c r="AE689" s="236"/>
      <c r="AF689" s="236"/>
      <c r="AG689" s="236"/>
      <c r="AH689" s="236"/>
      <c r="AI689" s="236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 s="236"/>
      <c r="BB689"/>
    </row>
    <row r="690" spans="1:54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 s="360"/>
      <c r="AA690" s="360"/>
      <c r="AB690"/>
      <c r="AC690"/>
      <c r="AD690" s="236"/>
      <c r="AE690" s="236"/>
      <c r="AF690" s="236"/>
      <c r="AG690" s="236"/>
      <c r="AH690" s="236"/>
      <c r="AI690" s="236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 s="236"/>
      <c r="BB690"/>
    </row>
    <row r="691" spans="1:54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 s="360"/>
      <c r="AA691" s="360"/>
      <c r="AB691"/>
      <c r="AC691"/>
      <c r="AD691" s="236"/>
      <c r="AE691" s="236"/>
      <c r="AF691" s="236"/>
      <c r="AG691" s="236"/>
      <c r="AH691" s="236"/>
      <c r="AI691" s="236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 s="236"/>
      <c r="BB691"/>
    </row>
    <row r="692" spans="1:54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 s="360"/>
      <c r="AA692" s="360"/>
      <c r="AB692"/>
      <c r="AC692"/>
      <c r="AD692" s="236"/>
      <c r="AE692" s="236"/>
      <c r="AF692" s="236"/>
      <c r="AG692" s="236"/>
      <c r="AH692" s="236"/>
      <c r="AI692" s="236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 s="236"/>
      <c r="BB692"/>
    </row>
    <row r="693" spans="1:54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 s="360"/>
      <c r="AA693" s="360"/>
      <c r="AB693"/>
      <c r="AC693"/>
      <c r="AD693" s="236"/>
      <c r="AE693" s="236"/>
      <c r="AF693" s="236"/>
      <c r="AG693" s="236"/>
      <c r="AH693" s="236"/>
      <c r="AI693" s="236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 s="236"/>
      <c r="BB693"/>
    </row>
    <row r="694" spans="1:54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 s="360"/>
      <c r="AA694" s="360"/>
      <c r="AB694"/>
      <c r="AC694"/>
      <c r="AD694" s="236"/>
      <c r="AE694" s="236"/>
      <c r="AF694" s="236"/>
      <c r="AG694" s="236"/>
      <c r="AH694" s="236"/>
      <c r="AI694" s="236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 s="236"/>
      <c r="BB694"/>
    </row>
    <row r="695" spans="1:54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 s="360"/>
      <c r="AA695" s="360"/>
      <c r="AB695"/>
      <c r="AC695"/>
      <c r="AD695" s="236"/>
      <c r="AE695" s="236"/>
      <c r="AF695" s="236"/>
      <c r="AG695" s="236"/>
      <c r="AH695" s="236"/>
      <c r="AI695" s="236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 s="236"/>
      <c r="BB695"/>
    </row>
    <row r="696" spans="1:54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 s="360"/>
      <c r="AA696" s="360"/>
      <c r="AB696"/>
      <c r="AC696"/>
      <c r="AD696" s="236"/>
      <c r="AE696" s="236"/>
      <c r="AF696" s="236"/>
      <c r="AG696" s="236"/>
      <c r="AH696" s="236"/>
      <c r="AI696" s="23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 s="236"/>
      <c r="BB696"/>
    </row>
    <row r="697" spans="1:54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 s="360"/>
      <c r="AA697" s="360"/>
      <c r="AB697"/>
      <c r="AC697"/>
      <c r="AD697" s="236"/>
      <c r="AE697" s="236"/>
      <c r="AF697" s="236"/>
      <c r="AG697" s="236"/>
      <c r="AH697" s="236"/>
      <c r="AI697" s="236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 s="236"/>
      <c r="BB697"/>
    </row>
    <row r="698" spans="1:54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 s="360"/>
      <c r="AA698" s="360"/>
      <c r="AB698"/>
      <c r="AC698"/>
      <c r="AD698" s="236"/>
      <c r="AE698" s="236"/>
      <c r="AF698" s="236"/>
      <c r="AG698" s="236"/>
      <c r="AH698" s="236"/>
      <c r="AI698" s="236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 s="236"/>
      <c r="BB698"/>
    </row>
    <row r="699" spans="1:54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 s="360"/>
      <c r="AA699" s="360"/>
      <c r="AB699"/>
      <c r="AC699"/>
      <c r="AD699" s="236"/>
      <c r="AE699" s="236"/>
      <c r="AF699" s="236"/>
      <c r="AG699" s="236"/>
      <c r="AH699" s="236"/>
      <c r="AI699" s="236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 s="236"/>
      <c r="BB699"/>
    </row>
    <row r="700" spans="1:54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 s="360"/>
      <c r="AA700" s="360"/>
      <c r="AB700"/>
      <c r="AC700"/>
      <c r="AD700" s="236"/>
      <c r="AE700" s="236"/>
      <c r="AF700" s="236"/>
      <c r="AG700" s="236"/>
      <c r="AH700" s="236"/>
      <c r="AI700" s="236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 s="236"/>
      <c r="BB700"/>
    </row>
    <row r="701" spans="1:54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 s="360"/>
      <c r="AA701" s="360"/>
      <c r="AB701"/>
      <c r="AC701"/>
      <c r="AD701" s="236"/>
      <c r="AE701" s="236"/>
      <c r="AF701" s="236"/>
      <c r="AG701" s="236"/>
      <c r="AH701" s="236"/>
      <c r="AI701" s="236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 s="236"/>
      <c r="BB701"/>
    </row>
    <row r="702" spans="1:54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 s="360"/>
      <c r="AA702" s="360"/>
      <c r="AB702"/>
      <c r="AC702"/>
      <c r="AD702" s="236"/>
      <c r="AE702" s="236"/>
      <c r="AF702" s="236"/>
      <c r="AG702" s="236"/>
      <c r="AH702" s="236"/>
      <c r="AI702" s="236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 s="236"/>
      <c r="BB702"/>
    </row>
    <row r="703" spans="1:54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 s="360"/>
      <c r="AA703" s="360"/>
      <c r="AB703"/>
      <c r="AC703"/>
      <c r="AD703" s="236"/>
      <c r="AE703" s="236"/>
      <c r="AF703" s="236"/>
      <c r="AG703" s="236"/>
      <c r="AH703" s="236"/>
      <c r="AI703" s="236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 s="236"/>
      <c r="BB703"/>
    </row>
    <row r="704" spans="1:54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 s="360"/>
      <c r="AA704" s="360"/>
      <c r="AB704"/>
      <c r="AC704"/>
      <c r="AD704" s="236"/>
      <c r="AE704" s="236"/>
      <c r="AF704" s="236"/>
      <c r="AG704" s="236"/>
      <c r="AH704" s="236"/>
      <c r="AI704" s="236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 s="236"/>
      <c r="BB704"/>
    </row>
    <row r="705" spans="1:54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 s="360"/>
      <c r="AA705" s="360"/>
      <c r="AB705"/>
      <c r="AC705"/>
      <c r="AD705" s="236"/>
      <c r="AE705" s="236"/>
      <c r="AF705" s="236"/>
      <c r="AG705" s="236"/>
      <c r="AH705" s="236"/>
      <c r="AI705" s="236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 s="236"/>
      <c r="BB705"/>
    </row>
    <row r="706" spans="1:54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 s="360"/>
      <c r="AA706" s="360"/>
      <c r="AB706"/>
      <c r="AC706"/>
      <c r="AD706" s="236"/>
      <c r="AE706" s="236"/>
      <c r="AF706" s="236"/>
      <c r="AG706" s="236"/>
      <c r="AH706" s="236"/>
      <c r="AI706" s="23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 s="236"/>
      <c r="BB706"/>
    </row>
    <row r="707" spans="1:54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 s="360"/>
      <c r="AA707" s="360"/>
      <c r="AB707"/>
      <c r="AC707"/>
      <c r="AD707" s="236"/>
      <c r="AE707" s="236"/>
      <c r="AF707" s="236"/>
      <c r="AG707" s="236"/>
      <c r="AH707" s="236"/>
      <c r="AI707" s="236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 s="236"/>
      <c r="BB707"/>
    </row>
    <row r="708" spans="1:54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 s="360"/>
      <c r="AA708" s="360"/>
      <c r="AB708"/>
      <c r="AC708"/>
      <c r="AD708" s="236"/>
      <c r="AE708" s="236"/>
      <c r="AF708" s="236"/>
      <c r="AG708" s="236"/>
      <c r="AH708" s="236"/>
      <c r="AI708" s="236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 s="236"/>
      <c r="BB708"/>
    </row>
    <row r="709" spans="1:54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 s="360"/>
      <c r="AA709" s="360"/>
      <c r="AB709"/>
      <c r="AC709"/>
      <c r="AD709" s="236"/>
      <c r="AE709" s="236"/>
      <c r="AF709" s="236"/>
      <c r="AG709" s="236"/>
      <c r="AH709" s="236"/>
      <c r="AI709" s="236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 s="236"/>
      <c r="BB709"/>
    </row>
    <row r="710" spans="1:54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 s="360"/>
      <c r="AA710" s="360"/>
      <c r="AB710"/>
      <c r="AC710"/>
      <c r="AD710" s="236"/>
      <c r="AE710" s="236"/>
      <c r="AF710" s="236"/>
      <c r="AG710" s="236"/>
      <c r="AH710" s="236"/>
      <c r="AI710" s="236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 s="236"/>
      <c r="BB710"/>
    </row>
    <row r="711" spans="1:54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 s="360"/>
      <c r="AA711" s="360"/>
      <c r="AB711"/>
      <c r="AC711"/>
      <c r="AD711" s="236"/>
      <c r="AE711" s="236"/>
      <c r="AF711" s="236"/>
      <c r="AG711" s="236"/>
      <c r="AH711" s="236"/>
      <c r="AI711" s="236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 s="236"/>
      <c r="BB711"/>
    </row>
    <row r="712" spans="1:54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 s="360"/>
      <c r="AA712" s="360"/>
      <c r="AB712"/>
      <c r="AC712"/>
      <c r="AD712" s="236"/>
      <c r="AE712" s="236"/>
      <c r="AF712" s="236"/>
      <c r="AG712" s="236"/>
      <c r="AH712" s="236"/>
      <c r="AI712" s="236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 s="236"/>
      <c r="BB712"/>
    </row>
    <row r="713" spans="1:54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 s="360"/>
      <c r="AA713" s="360"/>
      <c r="AB713"/>
      <c r="AC713"/>
      <c r="AD713" s="236"/>
      <c r="AE713" s="236"/>
      <c r="AF713" s="236"/>
      <c r="AG713" s="236"/>
      <c r="AH713" s="236"/>
      <c r="AI713" s="236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 s="236"/>
      <c r="BB713"/>
    </row>
    <row r="714" spans="1:54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 s="360"/>
      <c r="AA714" s="360"/>
      <c r="AB714"/>
      <c r="AC714"/>
      <c r="AD714" s="236"/>
      <c r="AE714" s="236"/>
      <c r="AF714" s="236"/>
      <c r="AG714" s="236"/>
      <c r="AH714" s="236"/>
      <c r="AI714" s="236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 s="236"/>
      <c r="BB714"/>
    </row>
    <row r="715" spans="1:54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 s="360"/>
      <c r="AA715" s="360"/>
      <c r="AB715"/>
      <c r="AC715"/>
      <c r="AD715" s="236"/>
      <c r="AE715" s="236"/>
      <c r="AF715" s="236"/>
      <c r="AG715" s="236"/>
      <c r="AH715" s="236"/>
      <c r="AI715" s="236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 s="236"/>
      <c r="BB715"/>
    </row>
    <row r="716" spans="1:54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 s="360"/>
      <c r="AA716" s="360"/>
      <c r="AB716"/>
      <c r="AC716"/>
      <c r="AD716" s="236"/>
      <c r="AE716" s="236"/>
      <c r="AF716" s="236"/>
      <c r="AG716" s="236"/>
      <c r="AH716" s="236"/>
      <c r="AI716" s="23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 s="236"/>
      <c r="BB716"/>
    </row>
    <row r="717" spans="1:54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 s="360"/>
      <c r="AA717" s="360"/>
      <c r="AB717"/>
      <c r="AC717"/>
      <c r="AD717" s="236"/>
      <c r="AE717" s="236"/>
      <c r="AF717" s="236"/>
      <c r="AG717" s="236"/>
      <c r="AH717" s="236"/>
      <c r="AI717" s="236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 s="236"/>
      <c r="BB717"/>
    </row>
    <row r="718" spans="1:54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 s="360"/>
      <c r="AA718" s="360"/>
      <c r="AB718"/>
      <c r="AC718"/>
      <c r="AD718" s="236"/>
      <c r="AE718" s="236"/>
      <c r="AF718" s="236"/>
      <c r="AG718" s="236"/>
      <c r="AH718" s="236"/>
      <c r="AI718" s="236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 s="236"/>
      <c r="BB718"/>
    </row>
    <row r="719" spans="1:54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 s="360"/>
      <c r="AA719" s="360"/>
      <c r="AB719"/>
      <c r="AC719"/>
      <c r="AD719" s="236"/>
      <c r="AE719" s="236"/>
      <c r="AF719" s="236"/>
      <c r="AG719" s="236"/>
      <c r="AH719" s="236"/>
      <c r="AI719" s="236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 s="236"/>
      <c r="BB719"/>
    </row>
    <row r="720" spans="1:54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 s="360"/>
      <c r="AA720" s="360"/>
      <c r="AB720"/>
      <c r="AC720"/>
      <c r="AD720" s="236"/>
      <c r="AE720" s="236"/>
      <c r="AF720" s="236"/>
      <c r="AG720" s="236"/>
      <c r="AH720" s="236"/>
      <c r="AI720" s="236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 s="236"/>
      <c r="BB720"/>
    </row>
    <row r="721" spans="1:54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 s="360"/>
      <c r="AA721" s="360"/>
      <c r="AB721"/>
      <c r="AC721"/>
      <c r="AD721" s="236"/>
      <c r="AE721" s="236"/>
      <c r="AF721" s="236"/>
      <c r="AG721" s="236"/>
      <c r="AH721" s="236"/>
      <c r="AI721" s="236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 s="236"/>
      <c r="BB721"/>
    </row>
    <row r="722" spans="1:54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 s="360"/>
      <c r="AA722" s="360"/>
      <c r="AB722"/>
      <c r="AC722"/>
      <c r="AD722" s="236"/>
      <c r="AE722" s="236"/>
      <c r="AF722" s="236"/>
      <c r="AG722" s="236"/>
      <c r="AH722" s="236"/>
      <c r="AI722" s="236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 s="236"/>
      <c r="BB722"/>
    </row>
    <row r="723" spans="1:54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 s="360"/>
      <c r="AA723" s="360"/>
      <c r="AB723"/>
      <c r="AC723"/>
      <c r="AD723" s="236"/>
      <c r="AE723" s="236"/>
      <c r="AF723" s="236"/>
      <c r="AG723" s="236"/>
      <c r="AH723" s="236"/>
      <c r="AI723" s="236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 s="236"/>
      <c r="BB723"/>
    </row>
    <row r="724" spans="1:54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 s="360"/>
      <c r="AA724" s="360"/>
      <c r="AB724"/>
      <c r="AC724"/>
      <c r="AD724" s="236"/>
      <c r="AE724" s="236"/>
      <c r="AF724" s="236"/>
      <c r="AG724" s="236"/>
      <c r="AH724" s="236"/>
      <c r="AI724" s="236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 s="236"/>
      <c r="BB724"/>
    </row>
    <row r="725" spans="1:54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 s="360"/>
      <c r="AA725" s="360"/>
      <c r="AB725"/>
      <c r="AC725"/>
      <c r="AD725" s="236"/>
      <c r="AE725" s="236"/>
      <c r="AF725" s="236"/>
      <c r="AG725" s="236"/>
      <c r="AH725" s="236"/>
      <c r="AI725" s="236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 s="236"/>
      <c r="BB725"/>
    </row>
    <row r="726" spans="1:54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 s="360"/>
      <c r="AA726" s="360"/>
      <c r="AB726"/>
      <c r="AC726"/>
      <c r="AD726" s="236"/>
      <c r="AE726" s="236"/>
      <c r="AF726" s="236"/>
      <c r="AG726" s="236"/>
      <c r="AH726" s="236"/>
      <c r="AI726" s="23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 s="236"/>
      <c r="BB726"/>
    </row>
    <row r="727" spans="1:54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 s="360"/>
      <c r="AA727" s="360"/>
      <c r="AB727"/>
      <c r="AC727"/>
      <c r="AD727" s="236"/>
      <c r="AE727" s="236"/>
      <c r="AF727" s="236"/>
      <c r="AG727" s="236"/>
      <c r="AH727" s="236"/>
      <c r="AI727" s="236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 s="236"/>
      <c r="BB727"/>
    </row>
    <row r="728" spans="1:54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 s="360"/>
      <c r="AA728" s="360"/>
      <c r="AB728"/>
      <c r="AC728"/>
      <c r="AD728" s="236"/>
      <c r="AE728" s="236"/>
      <c r="AF728" s="236"/>
      <c r="AG728" s="236"/>
      <c r="AH728" s="236"/>
      <c r="AI728" s="236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 s="236"/>
      <c r="BB728"/>
    </row>
    <row r="729" spans="1:54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 s="360"/>
      <c r="AA729" s="360"/>
      <c r="AB729"/>
      <c r="AC729"/>
      <c r="AD729" s="236"/>
      <c r="AE729" s="236"/>
      <c r="AF729" s="236"/>
      <c r="AG729" s="236"/>
      <c r="AH729" s="236"/>
      <c r="AI729" s="236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 s="236"/>
      <c r="BB729"/>
    </row>
    <row r="730" spans="1:54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 s="360"/>
      <c r="AA730" s="360"/>
      <c r="AB730"/>
      <c r="AC730"/>
      <c r="AD730" s="236"/>
      <c r="AE730" s="236"/>
      <c r="AF730" s="236"/>
      <c r="AG730" s="236"/>
      <c r="AH730" s="236"/>
      <c r="AI730" s="236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 s="236"/>
      <c r="BB730"/>
    </row>
    <row r="731" spans="1:54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 s="360"/>
      <c r="AA731" s="360"/>
      <c r="AB731"/>
      <c r="AC731"/>
      <c r="AD731" s="236"/>
      <c r="AE731" s="236"/>
      <c r="AF731" s="236"/>
      <c r="AG731" s="236"/>
      <c r="AH731" s="236"/>
      <c r="AI731" s="236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 s="236"/>
      <c r="BB731"/>
    </row>
    <row r="732" spans="1:54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 s="360"/>
      <c r="AA732" s="360"/>
      <c r="AB732"/>
      <c r="AC732"/>
      <c r="AD732" s="236"/>
      <c r="AE732" s="236"/>
      <c r="AF732" s="236"/>
      <c r="AG732" s="236"/>
      <c r="AH732" s="236"/>
      <c r="AI732" s="236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 s="236"/>
      <c r="BB732"/>
    </row>
    <row r="733" spans="1:54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 s="360"/>
      <c r="AA733" s="360"/>
      <c r="AB733"/>
      <c r="AC733"/>
      <c r="AD733" s="236"/>
      <c r="AE733" s="236"/>
      <c r="AF733" s="236"/>
      <c r="AG733" s="236"/>
      <c r="AH733" s="236"/>
      <c r="AI733" s="236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 s="236"/>
      <c r="BB733"/>
    </row>
    <row r="734" spans="1:54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 s="360"/>
      <c r="AA734" s="360"/>
      <c r="AB734"/>
      <c r="AC734"/>
      <c r="AD734" s="236"/>
      <c r="AE734" s="236"/>
      <c r="AF734" s="236"/>
      <c r="AG734" s="236"/>
      <c r="AH734" s="236"/>
      <c r="AI734" s="236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 s="236"/>
      <c r="BB734"/>
    </row>
    <row r="735" spans="1:54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 s="360"/>
      <c r="AA735" s="360"/>
      <c r="AB735"/>
      <c r="AC735"/>
      <c r="AD735" s="236"/>
      <c r="AE735" s="236"/>
      <c r="AF735" s="236"/>
      <c r="AG735" s="236"/>
      <c r="AH735" s="236"/>
      <c r="AI735" s="236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 s="236"/>
      <c r="BB735"/>
    </row>
    <row r="736" spans="1:54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 s="360"/>
      <c r="AA736" s="360"/>
      <c r="AB736"/>
      <c r="AC736"/>
      <c r="AD736" s="236"/>
      <c r="AE736" s="236"/>
      <c r="AF736" s="236"/>
      <c r="AG736" s="236"/>
      <c r="AH736" s="236"/>
      <c r="AI736" s="2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 s="236"/>
      <c r="BB736"/>
    </row>
    <row r="737" spans="1:54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 s="360"/>
      <c r="AA737" s="360"/>
      <c r="AB737"/>
      <c r="AC737"/>
      <c r="AD737" s="236"/>
      <c r="AE737" s="236"/>
      <c r="AF737" s="236"/>
      <c r="AG737" s="236"/>
      <c r="AH737" s="236"/>
      <c r="AI737" s="236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 s="236"/>
      <c r="BB737"/>
    </row>
    <row r="738" spans="1:54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 s="360"/>
      <c r="AA738" s="360"/>
      <c r="AB738"/>
      <c r="AC738"/>
      <c r="AD738" s="236"/>
      <c r="AE738" s="236"/>
      <c r="AF738" s="236"/>
      <c r="AG738" s="236"/>
      <c r="AH738" s="236"/>
      <c r="AI738" s="236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 s="236"/>
      <c r="BB738"/>
    </row>
    <row r="739" spans="1:54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 s="360"/>
      <c r="AA739" s="360"/>
      <c r="AB739"/>
      <c r="AC739"/>
      <c r="AD739" s="236"/>
      <c r="AE739" s="236"/>
      <c r="AF739" s="236"/>
      <c r="AG739" s="236"/>
      <c r="AH739" s="236"/>
      <c r="AI739" s="236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 s="236"/>
      <c r="BB739"/>
    </row>
    <row r="740" spans="1:54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 s="360"/>
      <c r="AA740" s="360"/>
      <c r="AB740"/>
      <c r="AC740"/>
      <c r="AD740" s="236"/>
      <c r="AE740" s="236"/>
      <c r="AF740" s="236"/>
      <c r="AG740" s="236"/>
      <c r="AH740" s="236"/>
      <c r="AI740" s="236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 s="236"/>
      <c r="BB740"/>
    </row>
    <row r="741" spans="1:54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 s="360"/>
      <c r="AA741" s="360"/>
      <c r="AB741"/>
      <c r="AC741"/>
      <c r="AD741" s="236"/>
      <c r="AE741" s="236"/>
      <c r="AF741" s="236"/>
      <c r="AG741" s="236"/>
      <c r="AH741" s="236"/>
      <c r="AI741" s="236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 s="236"/>
      <c r="BB741"/>
    </row>
    <row r="742" spans="1:54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 s="360"/>
      <c r="AA742" s="360"/>
      <c r="AB742"/>
      <c r="AC742"/>
      <c r="AD742" s="236"/>
      <c r="AE742" s="236"/>
      <c r="AF742" s="236"/>
      <c r="AG742" s="236"/>
      <c r="AH742" s="236"/>
      <c r="AI742" s="236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 s="236"/>
      <c r="BB742"/>
    </row>
    <row r="743" spans="1:54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 s="360"/>
      <c r="AA743" s="360"/>
      <c r="AB743"/>
      <c r="AC743"/>
      <c r="AD743" s="236"/>
      <c r="AE743" s="236"/>
      <c r="AF743" s="236"/>
      <c r="AG743" s="236"/>
      <c r="AH743" s="236"/>
      <c r="AI743" s="236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 s="236"/>
      <c r="BB743"/>
    </row>
    <row r="744" spans="1:54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 s="360"/>
      <c r="AA744" s="360"/>
      <c r="AB744"/>
      <c r="AC744"/>
      <c r="AD744" s="236"/>
      <c r="AE744" s="236"/>
      <c r="AF744" s="236"/>
      <c r="AG744" s="236"/>
      <c r="AH744" s="236"/>
      <c r="AI744" s="236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 s="236"/>
      <c r="BB744"/>
    </row>
    <row r="745" spans="1:54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 s="360"/>
      <c r="AA745" s="360"/>
      <c r="AB745"/>
      <c r="AC745"/>
      <c r="AD745" s="236"/>
      <c r="AE745" s="236"/>
      <c r="AF745" s="236"/>
      <c r="AG745" s="236"/>
      <c r="AH745" s="236"/>
      <c r="AI745" s="236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 s="236"/>
      <c r="BB745"/>
    </row>
    <row r="746" spans="1:54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 s="360"/>
      <c r="AA746" s="360"/>
      <c r="AB746"/>
      <c r="AC746"/>
      <c r="AD746" s="236"/>
      <c r="AE746" s="236"/>
      <c r="AF746" s="236"/>
      <c r="AG746" s="236"/>
      <c r="AH746" s="236"/>
      <c r="AI746" s="23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 s="236"/>
      <c r="BB746"/>
    </row>
    <row r="747" spans="1:54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 s="360"/>
      <c r="AA747" s="360"/>
      <c r="AB747"/>
      <c r="AC747"/>
      <c r="AD747" s="236"/>
      <c r="AE747" s="236"/>
      <c r="AF747" s="236"/>
      <c r="AG747" s="236"/>
      <c r="AH747" s="236"/>
      <c r="AI747" s="236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 s="236"/>
      <c r="BB747"/>
    </row>
    <row r="748" spans="1:54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 s="360"/>
      <c r="AA748" s="360"/>
      <c r="AB748"/>
      <c r="AC748"/>
      <c r="AD748" s="236"/>
      <c r="AE748" s="236"/>
      <c r="AF748" s="236"/>
      <c r="AG748" s="236"/>
      <c r="AH748" s="236"/>
      <c r="AI748" s="236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 s="236"/>
      <c r="BB748"/>
    </row>
    <row r="749" spans="1:54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 s="360"/>
      <c r="AA749" s="360"/>
      <c r="AB749"/>
      <c r="AC749"/>
      <c r="AD749" s="236"/>
      <c r="AE749" s="236"/>
      <c r="AF749" s="236"/>
      <c r="AG749" s="236"/>
      <c r="AH749" s="236"/>
      <c r="AI749" s="236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 s="236"/>
      <c r="BB749"/>
    </row>
    <row r="750" spans="1:54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 s="360"/>
      <c r="AA750" s="360"/>
      <c r="AB750"/>
      <c r="AC750"/>
      <c r="AD750" s="236"/>
      <c r="AE750" s="236"/>
      <c r="AF750" s="236"/>
      <c r="AG750" s="236"/>
      <c r="AH750" s="236"/>
      <c r="AI750" s="236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 s="236"/>
      <c r="BB750"/>
    </row>
    <row r="751" spans="1:54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 s="360"/>
      <c r="AA751" s="360"/>
      <c r="AB751"/>
      <c r="AC751"/>
      <c r="AD751" s="236"/>
      <c r="AE751" s="236"/>
      <c r="AF751" s="236"/>
      <c r="AG751" s="236"/>
      <c r="AH751" s="236"/>
      <c r="AI751" s="236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 s="236"/>
      <c r="BB751"/>
    </row>
    <row r="752" spans="1:54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 s="360"/>
      <c r="AA752" s="360"/>
      <c r="AB752"/>
      <c r="AC752"/>
      <c r="AD752" s="236"/>
      <c r="AE752" s="236"/>
      <c r="AF752" s="236"/>
      <c r="AG752" s="236"/>
      <c r="AH752" s="236"/>
      <c r="AI752" s="236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 s="236"/>
      <c r="BB752"/>
    </row>
    <row r="753" spans="1:54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 s="360"/>
      <c r="AA753" s="360"/>
      <c r="AB753"/>
      <c r="AC753"/>
      <c r="AD753" s="236"/>
      <c r="AE753" s="236"/>
      <c r="AF753" s="236"/>
      <c r="AG753" s="236"/>
      <c r="AH753" s="236"/>
      <c r="AI753" s="236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 s="236"/>
      <c r="BB753"/>
    </row>
    <row r="754" spans="1:54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 s="360"/>
      <c r="AA754" s="360"/>
      <c r="AB754"/>
      <c r="AC754"/>
      <c r="AD754" s="236"/>
      <c r="AE754" s="236"/>
      <c r="AF754" s="236"/>
      <c r="AG754" s="236"/>
      <c r="AH754" s="236"/>
      <c r="AI754" s="236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 s="236"/>
      <c r="BB754"/>
    </row>
    <row r="755" spans="1:54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 s="360"/>
      <c r="AA755" s="360"/>
      <c r="AB755"/>
      <c r="AC755"/>
      <c r="AD755" s="236"/>
      <c r="AE755" s="236"/>
      <c r="AF755" s="236"/>
      <c r="AG755" s="236"/>
      <c r="AH755" s="236"/>
      <c r="AI755" s="236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 s="236"/>
      <c r="BB755"/>
    </row>
    <row r="756" spans="1:54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 s="360"/>
      <c r="AA756" s="360"/>
      <c r="AB756"/>
      <c r="AC756"/>
      <c r="AD756" s="236"/>
      <c r="AE756" s="236"/>
      <c r="AF756" s="236"/>
      <c r="AG756" s="236"/>
      <c r="AH756" s="236"/>
      <c r="AI756" s="23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 s="236"/>
      <c r="BB756"/>
    </row>
    <row r="757" spans="1:54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 s="360"/>
      <c r="AA757" s="360"/>
      <c r="AB757"/>
      <c r="AC757"/>
      <c r="AD757" s="236"/>
      <c r="AE757" s="236"/>
      <c r="AF757" s="236"/>
      <c r="AG757" s="236"/>
      <c r="AH757" s="236"/>
      <c r="AI757" s="236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 s="236"/>
      <c r="BB757"/>
    </row>
    <row r="758" spans="1:54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 s="360"/>
      <c r="AA758" s="360"/>
      <c r="AB758"/>
      <c r="AC758"/>
      <c r="AD758" s="236"/>
      <c r="AE758" s="236"/>
      <c r="AF758" s="236"/>
      <c r="AG758" s="236"/>
      <c r="AH758" s="236"/>
      <c r="AI758" s="236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 s="236"/>
      <c r="BB758"/>
    </row>
    <row r="759" spans="1:54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 s="360"/>
      <c r="AA759" s="360"/>
      <c r="AB759"/>
      <c r="AC759"/>
      <c r="AD759" s="236"/>
      <c r="AE759" s="236"/>
      <c r="AF759" s="236"/>
      <c r="AG759" s="236"/>
      <c r="AH759" s="236"/>
      <c r="AI759" s="236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 s="236"/>
      <c r="BB759"/>
    </row>
    <row r="760" spans="1:54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 s="360"/>
      <c r="AA760" s="360"/>
      <c r="AB760"/>
      <c r="AC760"/>
      <c r="AD760" s="236"/>
      <c r="AE760" s="236"/>
      <c r="AF760" s="236"/>
      <c r="AG760" s="236"/>
      <c r="AH760" s="236"/>
      <c r="AI760" s="236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 s="236"/>
      <c r="BB760"/>
    </row>
    <row r="761" spans="1:54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 s="360"/>
      <c r="AA761" s="360"/>
      <c r="AB761"/>
      <c r="AC761"/>
      <c r="AD761" s="236"/>
      <c r="AE761" s="236"/>
      <c r="AF761" s="236"/>
      <c r="AG761" s="236"/>
      <c r="AH761" s="236"/>
      <c r="AI761" s="236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 s="236"/>
      <c r="BB761"/>
    </row>
    <row r="762" spans="1:54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 s="360"/>
      <c r="AA762" s="360"/>
      <c r="AB762"/>
      <c r="AC762"/>
      <c r="AD762" s="236"/>
      <c r="AE762" s="236"/>
      <c r="AF762" s="236"/>
      <c r="AG762" s="236"/>
      <c r="AH762" s="236"/>
      <c r="AI762" s="236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 s="236"/>
      <c r="BB762"/>
    </row>
    <row r="763" spans="1:54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 s="360"/>
      <c r="AA763" s="360"/>
      <c r="AB763"/>
      <c r="AC763"/>
      <c r="AD763" s="236"/>
      <c r="AE763" s="236"/>
      <c r="AF763" s="236"/>
      <c r="AG763" s="236"/>
      <c r="AH763" s="236"/>
      <c r="AI763" s="236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 s="236"/>
      <c r="BB763"/>
    </row>
    <row r="764" spans="1:54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 s="360"/>
      <c r="AA764" s="360"/>
      <c r="AB764"/>
      <c r="AC764"/>
      <c r="AD764" s="236"/>
      <c r="AE764" s="236"/>
      <c r="AF764" s="236"/>
      <c r="AG764" s="236"/>
      <c r="AH764" s="236"/>
      <c r="AI764" s="236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 s="236"/>
      <c r="BB764"/>
    </row>
    <row r="765" spans="1:54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 s="360"/>
      <c r="AA765" s="360"/>
      <c r="AB765"/>
      <c r="AC765"/>
      <c r="AD765" s="236"/>
      <c r="AE765" s="236"/>
      <c r="AF765" s="236"/>
      <c r="AG765" s="236"/>
      <c r="AH765" s="236"/>
      <c r="AI765" s="236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 s="236"/>
      <c r="BB765"/>
    </row>
    <row r="766" spans="1:54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 s="360"/>
      <c r="AA766" s="360"/>
      <c r="AB766"/>
      <c r="AC766"/>
      <c r="AD766" s="236"/>
      <c r="AE766" s="236"/>
      <c r="AF766" s="236"/>
      <c r="AG766" s="236"/>
      <c r="AH766" s="236"/>
      <c r="AI766" s="23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 s="236"/>
      <c r="BB766"/>
    </row>
    <row r="767" spans="1:54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 s="360"/>
      <c r="AA767" s="360"/>
      <c r="AB767"/>
      <c r="AC767"/>
      <c r="AD767" s="236"/>
      <c r="AE767" s="236"/>
      <c r="AF767" s="236"/>
      <c r="AG767" s="236"/>
      <c r="AH767" s="236"/>
      <c r="AI767" s="236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 s="236"/>
      <c r="BB767"/>
    </row>
    <row r="768" spans="1:54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 s="360"/>
      <c r="AA768" s="360"/>
      <c r="AB768"/>
      <c r="AC768"/>
      <c r="AD768" s="236"/>
      <c r="AE768" s="236"/>
      <c r="AF768" s="236"/>
      <c r="AG768" s="236"/>
      <c r="AH768" s="236"/>
      <c r="AI768" s="236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 s="236"/>
      <c r="BB768"/>
    </row>
    <row r="769" spans="1:54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 s="360"/>
      <c r="AA769" s="360"/>
      <c r="AB769"/>
      <c r="AC769"/>
      <c r="AD769" s="236"/>
      <c r="AE769" s="236"/>
      <c r="AF769" s="236"/>
      <c r="AG769" s="236"/>
      <c r="AH769" s="236"/>
      <c r="AI769" s="236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 s="236"/>
      <c r="BB769"/>
    </row>
    <row r="770" spans="1:54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 s="360"/>
      <c r="AA770" s="360"/>
      <c r="AB770"/>
      <c r="AC770"/>
      <c r="AD770" s="236"/>
      <c r="AE770" s="236"/>
      <c r="AF770" s="236"/>
      <c r="AG770" s="236"/>
      <c r="AH770" s="236"/>
      <c r="AI770" s="236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 s="236"/>
      <c r="BB770"/>
    </row>
    <row r="771" spans="1:54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 s="360"/>
      <c r="AA771" s="360"/>
      <c r="AB771"/>
      <c r="AC771"/>
      <c r="AD771" s="236"/>
      <c r="AE771" s="236"/>
      <c r="AF771" s="236"/>
      <c r="AG771" s="236"/>
      <c r="AH771" s="236"/>
      <c r="AI771" s="236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 s="236"/>
      <c r="BB771"/>
    </row>
    <row r="772" spans="1:54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 s="360"/>
      <c r="AA772" s="360"/>
      <c r="AB772"/>
      <c r="AC772"/>
      <c r="AD772" s="236"/>
      <c r="AE772" s="236"/>
      <c r="AF772" s="236"/>
      <c r="AG772" s="236"/>
      <c r="AH772" s="236"/>
      <c r="AI772" s="236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 s="236"/>
      <c r="BB772"/>
    </row>
    <row r="773" spans="1:54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 s="360"/>
      <c r="AA773" s="360"/>
      <c r="AB773"/>
      <c r="AC773"/>
      <c r="AD773" s="236"/>
      <c r="AE773" s="236"/>
      <c r="AF773" s="236"/>
      <c r="AG773" s="236"/>
      <c r="AH773" s="236"/>
      <c r="AI773" s="236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 s="236"/>
      <c r="BB773"/>
    </row>
    <row r="774" spans="1:54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 s="360"/>
      <c r="AA774" s="360"/>
      <c r="AB774"/>
      <c r="AC774"/>
      <c r="AD774" s="236"/>
      <c r="AE774" s="236"/>
      <c r="AF774" s="236"/>
      <c r="AG774" s="236"/>
      <c r="AH774" s="236"/>
      <c r="AI774" s="236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 s="236"/>
      <c r="BB774"/>
    </row>
    <row r="775" spans="1:54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 s="360"/>
      <c r="AA775" s="360"/>
      <c r="AB775"/>
      <c r="AC775"/>
      <c r="AD775" s="236"/>
      <c r="AE775" s="236"/>
      <c r="AF775" s="236"/>
      <c r="AG775" s="236"/>
      <c r="AH775" s="236"/>
      <c r="AI775" s="236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 s="236"/>
      <c r="BB775"/>
    </row>
    <row r="776" spans="1:54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 s="360"/>
      <c r="AA776" s="360"/>
      <c r="AB776"/>
      <c r="AC776"/>
      <c r="AD776" s="236"/>
      <c r="AE776" s="236"/>
      <c r="AF776" s="236"/>
      <c r="AG776" s="236"/>
      <c r="AH776" s="236"/>
      <c r="AI776" s="23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 s="236"/>
      <c r="BB776"/>
    </row>
    <row r="777" spans="1:54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 s="360"/>
      <c r="AA777" s="360"/>
      <c r="AB777"/>
      <c r="AC777"/>
      <c r="AD777" s="236"/>
      <c r="AE777" s="236"/>
      <c r="AF777" s="236"/>
      <c r="AG777" s="236"/>
      <c r="AH777" s="236"/>
      <c r="AI777" s="236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 s="236"/>
      <c r="BB777"/>
    </row>
    <row r="778" spans="1:54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 s="360"/>
      <c r="AA778" s="360"/>
      <c r="AB778"/>
      <c r="AC778"/>
      <c r="AD778" s="236"/>
      <c r="AE778" s="236"/>
      <c r="AF778" s="236"/>
      <c r="AG778" s="236"/>
      <c r="AH778" s="236"/>
      <c r="AI778" s="236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 s="236"/>
      <c r="BB778"/>
    </row>
    <row r="779" spans="1:54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 s="360"/>
      <c r="AA779" s="360"/>
      <c r="AB779"/>
      <c r="AC779"/>
      <c r="AD779" s="236"/>
      <c r="AE779" s="236"/>
      <c r="AF779" s="236"/>
      <c r="AG779" s="236"/>
      <c r="AH779" s="236"/>
      <c r="AI779" s="236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 s="236"/>
      <c r="BB779"/>
    </row>
    <row r="780" spans="1:54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 s="360"/>
      <c r="AA780" s="360"/>
      <c r="AB780"/>
      <c r="AC780"/>
      <c r="AD780" s="236"/>
      <c r="AE780" s="236"/>
      <c r="AF780" s="236"/>
      <c r="AG780" s="236"/>
      <c r="AH780" s="236"/>
      <c r="AI780" s="236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 s="236"/>
      <c r="BB780"/>
    </row>
    <row r="781" spans="1:54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 s="360"/>
      <c r="AA781" s="360"/>
      <c r="AB781"/>
      <c r="AC781"/>
      <c r="AD781" s="236"/>
      <c r="AE781" s="236"/>
      <c r="AF781" s="236"/>
      <c r="AG781" s="236"/>
      <c r="AH781" s="236"/>
      <c r="AI781" s="236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 s="236"/>
      <c r="BB781"/>
    </row>
    <row r="782" spans="1:54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 s="360"/>
      <c r="AA782" s="360"/>
      <c r="AB782"/>
      <c r="AC782"/>
      <c r="AD782" s="236"/>
      <c r="AE782" s="236"/>
      <c r="AF782" s="236"/>
      <c r="AG782" s="236"/>
      <c r="AH782" s="236"/>
      <c r="AI782" s="236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 s="236"/>
      <c r="BB782"/>
    </row>
    <row r="783" spans="1:54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 s="360"/>
      <c r="AA783" s="360"/>
      <c r="AB783"/>
      <c r="AC783"/>
      <c r="AD783" s="236"/>
      <c r="AE783" s="236"/>
      <c r="AF783" s="236"/>
      <c r="AG783" s="236"/>
      <c r="AH783" s="236"/>
      <c r="AI783" s="236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 s="236"/>
      <c r="BB783"/>
    </row>
    <row r="784" spans="1:54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 s="360"/>
      <c r="AA784" s="360"/>
      <c r="AB784"/>
      <c r="AC784"/>
      <c r="AD784" s="236"/>
      <c r="AE784" s="236"/>
      <c r="AF784" s="236"/>
      <c r="AG784" s="236"/>
      <c r="AH784" s="236"/>
      <c r="AI784" s="236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 s="236"/>
      <c r="BB784"/>
    </row>
    <row r="785" spans="1:54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 s="360"/>
      <c r="AA785" s="360"/>
      <c r="AB785"/>
      <c r="AC785"/>
      <c r="AD785" s="236"/>
      <c r="AE785" s="236"/>
      <c r="AF785" s="236"/>
      <c r="AG785" s="236"/>
      <c r="AH785" s="236"/>
      <c r="AI785" s="236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 s="236"/>
      <c r="BB785"/>
    </row>
    <row r="786" spans="1:54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 s="360"/>
      <c r="AA786" s="360"/>
      <c r="AB786"/>
      <c r="AC786"/>
      <c r="AD786" s="236"/>
      <c r="AE786" s="236"/>
      <c r="AF786" s="236"/>
      <c r="AG786" s="236"/>
      <c r="AH786" s="236"/>
      <c r="AI786" s="23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 s="236"/>
      <c r="BB786"/>
    </row>
    <row r="787" spans="1:54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 s="360"/>
      <c r="AA787" s="360"/>
      <c r="AB787"/>
      <c r="AC787"/>
      <c r="AD787" s="236"/>
      <c r="AE787" s="236"/>
      <c r="AF787" s="236"/>
      <c r="AG787" s="236"/>
      <c r="AH787" s="236"/>
      <c r="AI787" s="236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 s="236"/>
      <c r="BB787"/>
    </row>
    <row r="788" spans="1:54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 s="360"/>
      <c r="AA788" s="360"/>
      <c r="AB788"/>
      <c r="AC788"/>
      <c r="AD788" s="236"/>
      <c r="AE788" s="236"/>
      <c r="AF788" s="236"/>
      <c r="AG788" s="236"/>
      <c r="AH788" s="236"/>
      <c r="AI788" s="236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 s="236"/>
      <c r="BB788"/>
    </row>
    <row r="789" spans="1:54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 s="360"/>
      <c r="AA789" s="360"/>
      <c r="AB789"/>
      <c r="AC789"/>
      <c r="AD789" s="236"/>
      <c r="AE789" s="236"/>
      <c r="AF789" s="236"/>
      <c r="AG789" s="236"/>
      <c r="AH789" s="236"/>
      <c r="AI789" s="236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 s="236"/>
      <c r="BB789"/>
    </row>
    <row r="790" spans="1:54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 s="360"/>
      <c r="AA790" s="360"/>
      <c r="AB790"/>
      <c r="AC790"/>
      <c r="AD790" s="236"/>
      <c r="AE790" s="236"/>
      <c r="AF790" s="236"/>
      <c r="AG790" s="236"/>
      <c r="AH790" s="236"/>
      <c r="AI790" s="236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 s="236"/>
      <c r="BB790"/>
    </row>
    <row r="791" spans="1:54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 s="360"/>
      <c r="AA791" s="360"/>
      <c r="AB791"/>
      <c r="AC791"/>
      <c r="AD791" s="236"/>
      <c r="AE791" s="236"/>
      <c r="AF791" s="236"/>
      <c r="AG791" s="236"/>
      <c r="AH791" s="236"/>
      <c r="AI791" s="236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 s="236"/>
      <c r="BB791"/>
    </row>
    <row r="792" spans="1:54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 s="360"/>
      <c r="AA792" s="360"/>
      <c r="AB792"/>
      <c r="AC792"/>
      <c r="AD792" s="236"/>
      <c r="AE792" s="236"/>
      <c r="AF792" s="236"/>
      <c r="AG792" s="236"/>
      <c r="AH792" s="236"/>
      <c r="AI792" s="236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 s="236"/>
      <c r="BB792"/>
    </row>
    <row r="793" spans="1:54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 s="360"/>
      <c r="AA793" s="360"/>
      <c r="AB793"/>
      <c r="AC793"/>
      <c r="AD793" s="236"/>
      <c r="AE793" s="236"/>
      <c r="AF793" s="236"/>
      <c r="AG793" s="236"/>
      <c r="AH793" s="236"/>
      <c r="AI793" s="236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 s="236"/>
      <c r="BB793"/>
    </row>
    <row r="794" spans="1:54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 s="360"/>
      <c r="AA794" s="360"/>
      <c r="AB794"/>
      <c r="AC794"/>
      <c r="AD794" s="236"/>
      <c r="AE794" s="236"/>
      <c r="AF794" s="236"/>
      <c r="AG794" s="236"/>
      <c r="AH794" s="236"/>
      <c r="AI794" s="236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 s="236"/>
      <c r="BB794"/>
    </row>
    <row r="795" spans="1:54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 s="360"/>
      <c r="AA795" s="360"/>
      <c r="AB795"/>
      <c r="AC795"/>
      <c r="AD795" s="236"/>
      <c r="AE795" s="236"/>
      <c r="AF795" s="236"/>
      <c r="AG795" s="236"/>
      <c r="AH795" s="236"/>
      <c r="AI795" s="236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 s="236"/>
      <c r="BB795"/>
    </row>
    <row r="796" spans="1:54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 s="360"/>
      <c r="AA796" s="360"/>
      <c r="AB796"/>
      <c r="AC796"/>
      <c r="AD796" s="236"/>
      <c r="AE796" s="236"/>
      <c r="AF796" s="236"/>
      <c r="AG796" s="236"/>
      <c r="AH796" s="236"/>
      <c r="AI796" s="23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 s="236"/>
      <c r="BB796"/>
    </row>
    <row r="797" spans="1:54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 s="360"/>
      <c r="AA797" s="360"/>
      <c r="AB797"/>
      <c r="AC797"/>
      <c r="AD797" s="236"/>
      <c r="AE797" s="236"/>
      <c r="AF797" s="236"/>
      <c r="AG797" s="236"/>
      <c r="AH797" s="236"/>
      <c r="AI797" s="236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 s="236"/>
      <c r="BB797"/>
    </row>
    <row r="798" spans="1:54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 s="360"/>
      <c r="AA798" s="360"/>
      <c r="AB798"/>
      <c r="AC798"/>
      <c r="AD798" s="236"/>
      <c r="AE798" s="236"/>
      <c r="AF798" s="236"/>
      <c r="AG798" s="236"/>
      <c r="AH798" s="236"/>
      <c r="AI798" s="236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 s="236"/>
      <c r="BB798"/>
    </row>
    <row r="799" spans="1:54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 s="360"/>
      <c r="AA799" s="360"/>
      <c r="AB799"/>
      <c r="AC799"/>
      <c r="AD799" s="236"/>
      <c r="AE799" s="236"/>
      <c r="AF799" s="236"/>
      <c r="AG799" s="236"/>
      <c r="AH799" s="236"/>
      <c r="AI799" s="236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 s="236"/>
      <c r="BB799"/>
    </row>
    <row r="800" spans="1:54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 s="360"/>
      <c r="AA800" s="360"/>
      <c r="AB800"/>
      <c r="AC800"/>
      <c r="AD800" s="236"/>
      <c r="AE800" s="236"/>
      <c r="AF800" s="236"/>
      <c r="AG800" s="236"/>
      <c r="AH800" s="236"/>
      <c r="AI800" s="236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 s="236"/>
      <c r="BB800"/>
    </row>
    <row r="801" spans="1:54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 s="360"/>
      <c r="AA801" s="360"/>
      <c r="AB801"/>
      <c r="AC801"/>
      <c r="AD801" s="236"/>
      <c r="AE801" s="236"/>
      <c r="AF801" s="236"/>
      <c r="AG801" s="236"/>
      <c r="AH801" s="236"/>
      <c r="AI801" s="236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 s="236"/>
      <c r="BB801"/>
    </row>
    <row r="802" spans="1:54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 s="360"/>
      <c r="AA802" s="360"/>
      <c r="AB802"/>
      <c r="AC802"/>
      <c r="AD802" s="236"/>
      <c r="AE802" s="236"/>
      <c r="AF802" s="236"/>
      <c r="AG802" s="236"/>
      <c r="AH802" s="236"/>
      <c r="AI802" s="236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 s="236"/>
      <c r="BB802"/>
    </row>
    <row r="803" spans="1:54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 s="360"/>
      <c r="AA803" s="360"/>
      <c r="AB803"/>
      <c r="AC803"/>
      <c r="AD803" s="236"/>
      <c r="AE803" s="236"/>
      <c r="AF803" s="236"/>
      <c r="AG803" s="236"/>
      <c r="AH803" s="236"/>
      <c r="AI803" s="236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 s="236"/>
      <c r="BB803"/>
    </row>
    <row r="804" spans="1:54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 s="360"/>
      <c r="AA804" s="360"/>
      <c r="AB804"/>
      <c r="AC804"/>
      <c r="AD804" s="236"/>
      <c r="AE804" s="236"/>
      <c r="AF804" s="236"/>
      <c r="AG804" s="236"/>
      <c r="AH804" s="236"/>
      <c r="AI804" s="236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 s="236"/>
      <c r="BB804"/>
    </row>
    <row r="805" spans="1:54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 s="360"/>
      <c r="AA805" s="360"/>
      <c r="AB805"/>
      <c r="AC805"/>
      <c r="AD805" s="236"/>
      <c r="AE805" s="236"/>
      <c r="AF805" s="236"/>
      <c r="AG805" s="236"/>
      <c r="AH805" s="236"/>
      <c r="AI805" s="236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 s="236"/>
      <c r="BB805"/>
    </row>
    <row r="806" spans="1:54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 s="360"/>
      <c r="AA806" s="360"/>
      <c r="AB806"/>
      <c r="AC806"/>
      <c r="AD806" s="236"/>
      <c r="AE806" s="236"/>
      <c r="AF806" s="236"/>
      <c r="AG806" s="236"/>
      <c r="AH806" s="236"/>
      <c r="AI806" s="23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 s="236"/>
      <c r="BB806"/>
    </row>
    <row r="807" spans="1:54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 s="360"/>
      <c r="AA807" s="360"/>
      <c r="AB807"/>
      <c r="AC807"/>
      <c r="AD807" s="236"/>
      <c r="AE807" s="236"/>
      <c r="AF807" s="236"/>
      <c r="AG807" s="236"/>
      <c r="AH807" s="236"/>
      <c r="AI807" s="236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 s="236"/>
      <c r="BB807"/>
    </row>
    <row r="808" spans="1:54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 s="360"/>
      <c r="AA808" s="360"/>
      <c r="AB808"/>
      <c r="AC808"/>
      <c r="AD808" s="236"/>
      <c r="AE808" s="236"/>
      <c r="AF808" s="236"/>
      <c r="AG808" s="236"/>
      <c r="AH808" s="236"/>
      <c r="AI808" s="236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 s="236"/>
      <c r="BB808"/>
    </row>
    <row r="809" spans="1:54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 s="360"/>
      <c r="AA809" s="360"/>
      <c r="AB809"/>
      <c r="AC809"/>
      <c r="AD809" s="236"/>
      <c r="AE809" s="236"/>
      <c r="AF809" s="236"/>
      <c r="AG809" s="236"/>
      <c r="AH809" s="236"/>
      <c r="AI809" s="236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 s="236"/>
      <c r="BB809"/>
    </row>
    <row r="810" spans="1:54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 s="360"/>
      <c r="AA810" s="360"/>
      <c r="AB810"/>
      <c r="AC810"/>
      <c r="AD810" s="236"/>
      <c r="AE810" s="236"/>
      <c r="AF810" s="236"/>
      <c r="AG810" s="236"/>
      <c r="AH810" s="236"/>
      <c r="AI810" s="236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 s="236"/>
      <c r="BB810"/>
    </row>
    <row r="811" spans="1:54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 s="360"/>
      <c r="AA811" s="360"/>
      <c r="AB811"/>
      <c r="AC811"/>
      <c r="AD811" s="236"/>
      <c r="AE811" s="236"/>
      <c r="AF811" s="236"/>
      <c r="AG811" s="236"/>
      <c r="AH811" s="236"/>
      <c r="AI811" s="236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 s="236"/>
      <c r="BB811"/>
    </row>
    <row r="812" spans="1:54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 s="360"/>
      <c r="AA812" s="360"/>
      <c r="AB812"/>
      <c r="AC812"/>
      <c r="AD812" s="236"/>
      <c r="AE812" s="236"/>
      <c r="AF812" s="236"/>
      <c r="AG812" s="236"/>
      <c r="AH812" s="236"/>
      <c r="AI812" s="236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 s="236"/>
      <c r="BB812"/>
    </row>
    <row r="813" spans="1:54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 s="360"/>
      <c r="AA813" s="360"/>
      <c r="AB813"/>
      <c r="AC813"/>
      <c r="AD813" s="236"/>
      <c r="AE813" s="236"/>
      <c r="AF813" s="236"/>
      <c r="AG813" s="236"/>
      <c r="AH813" s="236"/>
      <c r="AI813" s="236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 s="236"/>
      <c r="BB813"/>
    </row>
    <row r="814" spans="1:54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 s="360"/>
      <c r="AA814" s="360"/>
      <c r="AB814"/>
      <c r="AC814"/>
      <c r="AD814" s="236"/>
      <c r="AE814" s="236"/>
      <c r="AF814" s="236"/>
      <c r="AG814" s="236"/>
      <c r="AH814" s="236"/>
      <c r="AI814" s="236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 s="236"/>
      <c r="BB814"/>
    </row>
    <row r="815" spans="1:54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 s="360"/>
      <c r="AA815" s="360"/>
      <c r="AB815"/>
      <c r="AC815"/>
      <c r="AD815" s="236"/>
      <c r="AE815" s="236"/>
      <c r="AF815" s="236"/>
      <c r="AG815" s="236"/>
      <c r="AH815" s="236"/>
      <c r="AI815" s="236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 s="236"/>
      <c r="BB815"/>
    </row>
    <row r="816" spans="1:54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 s="360"/>
      <c r="AA816" s="360"/>
      <c r="AB816"/>
      <c r="AC816"/>
      <c r="AD816" s="236"/>
      <c r="AE816" s="236"/>
      <c r="AF816" s="236"/>
      <c r="AG816" s="236"/>
      <c r="AH816" s="236"/>
      <c r="AI816" s="23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 s="236"/>
      <c r="BB816"/>
    </row>
    <row r="817" spans="1:54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 s="360"/>
      <c r="AA817" s="360"/>
      <c r="AB817"/>
      <c r="AC817"/>
      <c r="AD817" s="236"/>
      <c r="AE817" s="236"/>
      <c r="AF817" s="236"/>
      <c r="AG817" s="236"/>
      <c r="AH817" s="236"/>
      <c r="AI817" s="236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 s="236"/>
      <c r="BB817"/>
    </row>
    <row r="818" spans="1:54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 s="360"/>
      <c r="AA818" s="360"/>
      <c r="AB818"/>
      <c r="AC818"/>
      <c r="AD818" s="236"/>
      <c r="AE818" s="236"/>
      <c r="AF818" s="236"/>
      <c r="AG818" s="236"/>
      <c r="AH818" s="236"/>
      <c r="AI818" s="236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 s="236"/>
      <c r="BB818"/>
    </row>
    <row r="819" spans="1:54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 s="360"/>
      <c r="AA819" s="360"/>
      <c r="AB819"/>
      <c r="AC819"/>
      <c r="AD819" s="236"/>
      <c r="AE819" s="236"/>
      <c r="AF819" s="236"/>
      <c r="AG819" s="236"/>
      <c r="AH819" s="236"/>
      <c r="AI819" s="236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 s="236"/>
      <c r="BB819"/>
    </row>
    <row r="820" spans="1:54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 s="360"/>
      <c r="AA820" s="360"/>
      <c r="AB820"/>
      <c r="AC820"/>
      <c r="AD820" s="236"/>
      <c r="AE820" s="236"/>
      <c r="AF820" s="236"/>
      <c r="AG820" s="236"/>
      <c r="AH820" s="236"/>
      <c r="AI820" s="236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 s="236"/>
      <c r="BB820"/>
    </row>
    <row r="821" spans="1:54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 s="360"/>
      <c r="AA821" s="360"/>
      <c r="AB821"/>
      <c r="AC821"/>
      <c r="AD821" s="236"/>
      <c r="AE821" s="236"/>
      <c r="AF821" s="236"/>
      <c r="AG821" s="236"/>
      <c r="AH821" s="236"/>
      <c r="AI821" s="236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 s="236"/>
      <c r="BB821"/>
    </row>
    <row r="822" spans="1:54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 s="360"/>
      <c r="AA822" s="360"/>
      <c r="AB822"/>
      <c r="AC822"/>
      <c r="AD822" s="236"/>
      <c r="AE822" s="236"/>
      <c r="AF822" s="236"/>
      <c r="AG822" s="236"/>
      <c r="AH822" s="236"/>
      <c r="AI822" s="236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 s="236"/>
      <c r="BB822"/>
    </row>
    <row r="823" spans="1:54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 s="360"/>
      <c r="AA823" s="360"/>
      <c r="AB823"/>
      <c r="AC823"/>
      <c r="AD823" s="236"/>
      <c r="AE823" s="236"/>
      <c r="AF823" s="236"/>
      <c r="AG823" s="236"/>
      <c r="AH823" s="236"/>
      <c r="AI823" s="236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 s="236"/>
      <c r="BB823"/>
    </row>
    <row r="824" spans="1:54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 s="360"/>
      <c r="AA824" s="360"/>
      <c r="AB824"/>
      <c r="AC824"/>
      <c r="AD824" s="236"/>
      <c r="AE824" s="236"/>
      <c r="AF824" s="236"/>
      <c r="AG824" s="236"/>
      <c r="AH824" s="236"/>
      <c r="AI824" s="236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 s="236"/>
      <c r="BB824"/>
    </row>
    <row r="825" spans="1:54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 s="360"/>
      <c r="AA825" s="360"/>
      <c r="AB825"/>
      <c r="AC825"/>
      <c r="AD825" s="236"/>
      <c r="AE825" s="236"/>
      <c r="AF825" s="236"/>
      <c r="AG825" s="236"/>
      <c r="AH825" s="236"/>
      <c r="AI825" s="236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 s="236"/>
      <c r="BB825"/>
    </row>
    <row r="826" spans="1:54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 s="360"/>
      <c r="AA826" s="360"/>
      <c r="AB826"/>
      <c r="AC826"/>
      <c r="AD826" s="236"/>
      <c r="AE826" s="236"/>
      <c r="AF826" s="236"/>
      <c r="AG826" s="236"/>
      <c r="AH826" s="236"/>
      <c r="AI826" s="23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 s="236"/>
      <c r="BB826"/>
    </row>
    <row r="827" spans="1:54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 s="360"/>
      <c r="AA827" s="360"/>
      <c r="AB827"/>
      <c r="AC827"/>
      <c r="AD827" s="236"/>
      <c r="AE827" s="236"/>
      <c r="AF827" s="236"/>
      <c r="AG827" s="236"/>
      <c r="AH827" s="236"/>
      <c r="AI827" s="236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 s="236"/>
      <c r="BB827"/>
    </row>
    <row r="828" spans="1:54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 s="360"/>
      <c r="AA828" s="360"/>
      <c r="AB828"/>
      <c r="AC828"/>
      <c r="AD828" s="236"/>
      <c r="AE828" s="236"/>
      <c r="AF828" s="236"/>
      <c r="AG828" s="236"/>
      <c r="AH828" s="236"/>
      <c r="AI828" s="236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 s="236"/>
      <c r="BB828"/>
    </row>
    <row r="829" spans="1:54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 s="360"/>
      <c r="AA829" s="360"/>
      <c r="AB829"/>
      <c r="AC829"/>
      <c r="AD829" s="236"/>
      <c r="AE829" s="236"/>
      <c r="AF829" s="236"/>
      <c r="AG829" s="236"/>
      <c r="AH829" s="236"/>
      <c r="AI829" s="236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 s="236"/>
      <c r="BB829"/>
    </row>
    <row r="830" spans="1:54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 s="360"/>
      <c r="AA830" s="360"/>
      <c r="AB830"/>
      <c r="AC830"/>
      <c r="AD830" s="236"/>
      <c r="AE830" s="236"/>
      <c r="AF830" s="236"/>
      <c r="AG830" s="236"/>
      <c r="AH830" s="236"/>
      <c r="AI830" s="236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 s="236"/>
      <c r="BB830"/>
    </row>
    <row r="831" spans="1:54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 s="360"/>
      <c r="AA831" s="360"/>
      <c r="AB831"/>
      <c r="AC831"/>
      <c r="AD831" s="236"/>
      <c r="AE831" s="236"/>
      <c r="AF831" s="236"/>
      <c r="AG831" s="236"/>
      <c r="AH831" s="236"/>
      <c r="AI831" s="236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 s="236"/>
      <c r="BB831"/>
    </row>
    <row r="832" spans="1:54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 s="360"/>
      <c r="AA832" s="360"/>
      <c r="AB832"/>
      <c r="AC832"/>
      <c r="AD832" s="236"/>
      <c r="AE832" s="236"/>
      <c r="AF832" s="236"/>
      <c r="AG832" s="236"/>
      <c r="AH832" s="236"/>
      <c r="AI832" s="236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 s="236"/>
      <c r="BB832"/>
    </row>
    <row r="833" spans="1:54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 s="360"/>
      <c r="AA833" s="360"/>
      <c r="AB833"/>
      <c r="AC833"/>
      <c r="AD833" s="236"/>
      <c r="AE833" s="236"/>
      <c r="AF833" s="236"/>
      <c r="AG833" s="236"/>
      <c r="AH833" s="236"/>
      <c r="AI833" s="236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 s="236"/>
      <c r="BB833"/>
    </row>
    <row r="834" spans="1:54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 s="360"/>
      <c r="AA834" s="360"/>
      <c r="AB834"/>
      <c r="AC834"/>
      <c r="AD834" s="236"/>
      <c r="AE834" s="236"/>
      <c r="AF834" s="236"/>
      <c r="AG834" s="236"/>
      <c r="AH834" s="236"/>
      <c r="AI834" s="236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 s="236"/>
      <c r="BB834"/>
    </row>
    <row r="835" spans="1:54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 s="360"/>
      <c r="AA835" s="360"/>
      <c r="AB835"/>
      <c r="AC835"/>
      <c r="AD835" s="236"/>
      <c r="AE835" s="236"/>
      <c r="AF835" s="236"/>
      <c r="AG835" s="236"/>
      <c r="AH835" s="236"/>
      <c r="AI835" s="236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 s="236"/>
      <c r="BB835"/>
    </row>
    <row r="836" spans="1:54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 s="360"/>
      <c r="AA836" s="360"/>
      <c r="AB836"/>
      <c r="AC836"/>
      <c r="AD836" s="236"/>
      <c r="AE836" s="236"/>
      <c r="AF836" s="236"/>
      <c r="AG836" s="236"/>
      <c r="AH836" s="236"/>
      <c r="AI836" s="2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 s="236"/>
      <c r="BB836"/>
    </row>
    <row r="837" spans="1:54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 s="360"/>
      <c r="AA837" s="360"/>
      <c r="AB837"/>
      <c r="AC837"/>
      <c r="AD837" s="236"/>
      <c r="AE837" s="236"/>
      <c r="AF837" s="236"/>
      <c r="AG837" s="236"/>
      <c r="AH837" s="236"/>
      <c r="AI837" s="236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 s="236"/>
      <c r="BB837"/>
    </row>
    <row r="838" spans="1:54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 s="360"/>
      <c r="AA838" s="360"/>
      <c r="AB838"/>
      <c r="AC838"/>
      <c r="AD838" s="236"/>
      <c r="AE838" s="236"/>
      <c r="AF838" s="236"/>
      <c r="AG838" s="236"/>
      <c r="AH838" s="236"/>
      <c r="AI838" s="236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 s="236"/>
      <c r="BB838"/>
    </row>
    <row r="839" spans="1:54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 s="360"/>
      <c r="AA839" s="360"/>
      <c r="AB839"/>
      <c r="AC839"/>
      <c r="AD839" s="236"/>
      <c r="AE839" s="236"/>
      <c r="AF839" s="236"/>
      <c r="AG839" s="236"/>
      <c r="AH839" s="236"/>
      <c r="AI839" s="236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 s="236"/>
      <c r="BB839"/>
    </row>
    <row r="840" spans="1:54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 s="360"/>
      <c r="AA840" s="360"/>
      <c r="AB840"/>
      <c r="AC840"/>
      <c r="AD840" s="236"/>
      <c r="AE840" s="236"/>
      <c r="AF840" s="236"/>
      <c r="AG840" s="236"/>
      <c r="AH840" s="236"/>
      <c r="AI840" s="236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 s="236"/>
      <c r="BB840"/>
    </row>
    <row r="841" spans="1:54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 s="360"/>
      <c r="AA841" s="360"/>
      <c r="AB841"/>
      <c r="AC841"/>
      <c r="AD841" s="236"/>
      <c r="AE841" s="236"/>
      <c r="AF841" s="236"/>
      <c r="AG841" s="236"/>
      <c r="AH841" s="236"/>
      <c r="AI841" s="236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 s="236"/>
      <c r="BB841"/>
    </row>
    <row r="842" spans="1:54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 s="360"/>
      <c r="AA842" s="360"/>
      <c r="AB842"/>
      <c r="AC842"/>
      <c r="AD842" s="236"/>
      <c r="AE842" s="236"/>
      <c r="AF842" s="236"/>
      <c r="AG842" s="236"/>
      <c r="AH842" s="236"/>
      <c r="AI842" s="236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 s="236"/>
      <c r="BB842"/>
    </row>
    <row r="843" spans="1:54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 s="360"/>
      <c r="AA843" s="360"/>
      <c r="AB843"/>
      <c r="AC843"/>
      <c r="AD843" s="236"/>
      <c r="AE843" s="236"/>
      <c r="AF843" s="236"/>
      <c r="AG843" s="236"/>
      <c r="AH843" s="236"/>
      <c r="AI843" s="236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 s="236"/>
      <c r="BB843"/>
    </row>
    <row r="844" spans="1:54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 s="360"/>
      <c r="AA844" s="360"/>
      <c r="AB844"/>
      <c r="AC844"/>
      <c r="AD844" s="236"/>
      <c r="AE844" s="236"/>
      <c r="AF844" s="236"/>
      <c r="AG844" s="236"/>
      <c r="AH844" s="236"/>
      <c r="AI844" s="236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 s="236"/>
      <c r="BB844"/>
    </row>
    <row r="845" spans="1:54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 s="360"/>
      <c r="AA845" s="360"/>
      <c r="AB845"/>
      <c r="AC845"/>
      <c r="AD845" s="236"/>
      <c r="AE845" s="236"/>
      <c r="AF845" s="236"/>
      <c r="AG845" s="236"/>
      <c r="AH845" s="236"/>
      <c r="AI845" s="236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 s="236"/>
      <c r="BB845"/>
    </row>
    <row r="846" spans="1:54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 s="360"/>
      <c r="AA846" s="360"/>
      <c r="AB846"/>
      <c r="AC846"/>
      <c r="AD846" s="236"/>
      <c r="AE846" s="236"/>
      <c r="AF846" s="236"/>
      <c r="AG846" s="236"/>
      <c r="AH846" s="236"/>
      <c r="AI846" s="23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 s="236"/>
      <c r="BB846"/>
    </row>
    <row r="847" spans="1:54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 s="360"/>
      <c r="AA847" s="360"/>
      <c r="AB847"/>
      <c r="AC847"/>
      <c r="AD847" s="236"/>
      <c r="AE847" s="236"/>
      <c r="AF847" s="236"/>
      <c r="AG847" s="236"/>
      <c r="AH847" s="236"/>
      <c r="AI847" s="236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 s="236"/>
      <c r="BB847"/>
    </row>
    <row r="848" spans="1:54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 s="360"/>
      <c r="AA848" s="360"/>
      <c r="AB848"/>
      <c r="AC848"/>
      <c r="AD848" s="236"/>
      <c r="AE848" s="236"/>
      <c r="AF848" s="236"/>
      <c r="AG848" s="236"/>
      <c r="AH848" s="236"/>
      <c r="AI848" s="236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 s="236"/>
      <c r="BB848"/>
    </row>
    <row r="849" spans="1:54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 s="360"/>
      <c r="AA849" s="360"/>
      <c r="AB849"/>
      <c r="AC849"/>
      <c r="AD849" s="236"/>
      <c r="AE849" s="236"/>
      <c r="AF849" s="236"/>
      <c r="AG849" s="236"/>
      <c r="AH849" s="236"/>
      <c r="AI849" s="236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 s="236"/>
      <c r="BB849"/>
    </row>
    <row r="850" spans="1:54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 s="360"/>
      <c r="AA850" s="360"/>
      <c r="AB850"/>
      <c r="AC850"/>
      <c r="AD850" s="236"/>
      <c r="AE850" s="236"/>
      <c r="AF850" s="236"/>
      <c r="AG850" s="236"/>
      <c r="AH850" s="236"/>
      <c r="AI850" s="236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 s="236"/>
      <c r="BB850"/>
    </row>
    <row r="851" spans="1:54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 s="360"/>
      <c r="AA851" s="360"/>
      <c r="AB851"/>
      <c r="AC851"/>
      <c r="AD851" s="236"/>
      <c r="AE851" s="236"/>
      <c r="AF851" s="236"/>
      <c r="AG851" s="236"/>
      <c r="AH851" s="236"/>
      <c r="AI851" s="236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 s="236"/>
      <c r="BB851"/>
    </row>
    <row r="852" spans="1:54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 s="360"/>
      <c r="AA852" s="360"/>
      <c r="AB852"/>
      <c r="AC852"/>
      <c r="AD852" s="236"/>
      <c r="AE852" s="236"/>
      <c r="AF852" s="236"/>
      <c r="AG852" s="236"/>
      <c r="AH852" s="236"/>
      <c r="AI852" s="236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 s="236"/>
      <c r="BB852"/>
    </row>
    <row r="853" spans="1:54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 s="360"/>
      <c r="AA853" s="360"/>
      <c r="AB853"/>
      <c r="AC853"/>
      <c r="AD853" s="236"/>
      <c r="AE853" s="236"/>
      <c r="AF853" s="236"/>
      <c r="AG853" s="236"/>
      <c r="AH853" s="236"/>
      <c r="AI853" s="236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 s="236"/>
      <c r="BB853"/>
    </row>
    <row r="854" spans="1:54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 s="360"/>
      <c r="AA854" s="360"/>
      <c r="AB854"/>
      <c r="AC854"/>
      <c r="AD854" s="236"/>
      <c r="AE854" s="236"/>
      <c r="AF854" s="236"/>
      <c r="AG854" s="236"/>
      <c r="AH854" s="236"/>
      <c r="AI854" s="236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 s="236"/>
      <c r="BB854"/>
    </row>
    <row r="855" spans="1:54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 s="360"/>
      <c r="AA855" s="360"/>
      <c r="AB855"/>
      <c r="AC855"/>
      <c r="AD855" s="236"/>
      <c r="AE855" s="236"/>
      <c r="AF855" s="236"/>
      <c r="AG855" s="236"/>
      <c r="AH855" s="236"/>
      <c r="AI855" s="236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 s="236"/>
      <c r="BB855"/>
    </row>
    <row r="856" spans="1:54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 s="360"/>
      <c r="AA856" s="360"/>
      <c r="AB856"/>
      <c r="AC856"/>
      <c r="AD856" s="236"/>
      <c r="AE856" s="236"/>
      <c r="AF856" s="236"/>
      <c r="AG856" s="236"/>
      <c r="AH856" s="236"/>
      <c r="AI856" s="23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 s="236"/>
      <c r="BB856"/>
    </row>
    <row r="857" spans="1:54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 s="360"/>
      <c r="AA857" s="360"/>
      <c r="AB857"/>
      <c r="AC857"/>
      <c r="AD857" s="236"/>
      <c r="AE857" s="236"/>
      <c r="AF857" s="236"/>
      <c r="AG857" s="236"/>
      <c r="AH857" s="236"/>
      <c r="AI857" s="236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 s="236"/>
      <c r="BB857"/>
    </row>
    <row r="858" spans="1:54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 s="360"/>
      <c r="AA858" s="360"/>
      <c r="AB858"/>
      <c r="AC858"/>
      <c r="AD858" s="236"/>
      <c r="AE858" s="236"/>
      <c r="AF858" s="236"/>
      <c r="AG858" s="236"/>
      <c r="AH858" s="236"/>
      <c r="AI858" s="236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 s="236"/>
      <c r="BB858"/>
    </row>
    <row r="859" spans="1:54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 s="360"/>
      <c r="AA859" s="360"/>
      <c r="AB859"/>
      <c r="AC859"/>
      <c r="AD859" s="236"/>
      <c r="AE859" s="236"/>
      <c r="AF859" s="236"/>
      <c r="AG859" s="236"/>
      <c r="AH859" s="236"/>
      <c r="AI859" s="236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 s="236"/>
      <c r="BB859"/>
    </row>
    <row r="860" spans="1:54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 s="360"/>
      <c r="AA860" s="360"/>
      <c r="AB860"/>
      <c r="AC860"/>
      <c r="AD860" s="236"/>
      <c r="AE860" s="236"/>
      <c r="AF860" s="236"/>
      <c r="AG860" s="236"/>
      <c r="AH860" s="236"/>
      <c r="AI860" s="236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 s="236"/>
      <c r="BB860"/>
    </row>
    <row r="861" spans="1:54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 s="360"/>
      <c r="AA861" s="360"/>
      <c r="AB861"/>
      <c r="AC861"/>
      <c r="AD861" s="236"/>
      <c r="AE861" s="236"/>
      <c r="AF861" s="236"/>
      <c r="AG861" s="236"/>
      <c r="AH861" s="236"/>
      <c r="AI861" s="236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 s="236"/>
      <c r="BB861"/>
    </row>
    <row r="862" spans="1:54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 s="360"/>
      <c r="AA862" s="360"/>
      <c r="AB862"/>
      <c r="AC862"/>
      <c r="AD862" s="236"/>
      <c r="AE862" s="236"/>
      <c r="AF862" s="236"/>
      <c r="AG862" s="236"/>
      <c r="AH862" s="236"/>
      <c r="AI862" s="236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 s="236"/>
      <c r="BB862"/>
    </row>
    <row r="863" spans="1:54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 s="360"/>
      <c r="AA863" s="360"/>
      <c r="AB863"/>
      <c r="AC863"/>
      <c r="AD863" s="236"/>
      <c r="AE863" s="236"/>
      <c r="AF863" s="236"/>
      <c r="AG863" s="236"/>
      <c r="AH863" s="236"/>
      <c r="AI863" s="236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 s="236"/>
      <c r="BB863"/>
    </row>
    <row r="864" spans="1:54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 s="360"/>
      <c r="AA864" s="360"/>
      <c r="AB864"/>
      <c r="AC864"/>
      <c r="AD864" s="236"/>
      <c r="AE864" s="236"/>
      <c r="AF864" s="236"/>
      <c r="AG864" s="236"/>
      <c r="AH864" s="236"/>
      <c r="AI864" s="236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 s="236"/>
      <c r="BB864"/>
    </row>
    <row r="865" spans="1:54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 s="360"/>
      <c r="AA865" s="360"/>
      <c r="AB865"/>
      <c r="AC865"/>
      <c r="AD865" s="236"/>
      <c r="AE865" s="236"/>
      <c r="AF865" s="236"/>
      <c r="AG865" s="236"/>
      <c r="AH865" s="236"/>
      <c r="AI865" s="236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 s="236"/>
      <c r="BB865"/>
    </row>
    <row r="866" spans="1:54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 s="360"/>
      <c r="AA866" s="360"/>
      <c r="AB866"/>
      <c r="AC866"/>
      <c r="AD866" s="236"/>
      <c r="AE866" s="236"/>
      <c r="AF866" s="236"/>
      <c r="AG866" s="236"/>
      <c r="AH866" s="236"/>
      <c r="AI866" s="23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 s="236"/>
      <c r="BB866"/>
    </row>
    <row r="867" spans="1:54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 s="360"/>
      <c r="AA867" s="360"/>
      <c r="AB867"/>
      <c r="AC867"/>
      <c r="AD867" s="236"/>
      <c r="AE867" s="236"/>
      <c r="AF867" s="236"/>
      <c r="AG867" s="236"/>
      <c r="AH867" s="236"/>
      <c r="AI867" s="236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 s="236"/>
      <c r="BB867"/>
    </row>
    <row r="868" spans="1:54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 s="360"/>
      <c r="AA868" s="360"/>
      <c r="AB868"/>
      <c r="AC868"/>
      <c r="AD868" s="236"/>
      <c r="AE868" s="236"/>
      <c r="AF868" s="236"/>
      <c r="AG868" s="236"/>
      <c r="AH868" s="236"/>
      <c r="AI868" s="236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 s="236"/>
      <c r="BB868"/>
    </row>
    <row r="869" spans="1:54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 s="360"/>
      <c r="AA869" s="360"/>
      <c r="AB869"/>
      <c r="AC869"/>
      <c r="AD869" s="236"/>
      <c r="AE869" s="236"/>
      <c r="AF869" s="236"/>
      <c r="AG869" s="236"/>
      <c r="AH869" s="236"/>
      <c r="AI869" s="236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 s="236"/>
      <c r="BB869"/>
    </row>
    <row r="870" spans="1:54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 s="360"/>
      <c r="AA870" s="360"/>
      <c r="AB870"/>
      <c r="AC870"/>
      <c r="AD870" s="236"/>
      <c r="AE870" s="236"/>
      <c r="AF870" s="236"/>
      <c r="AG870" s="236"/>
      <c r="AH870" s="236"/>
      <c r="AI870" s="236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 s="236"/>
      <c r="BB870"/>
    </row>
    <row r="871" spans="1:54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 s="360"/>
      <c r="AA871" s="360"/>
      <c r="AB871"/>
      <c r="AC871"/>
      <c r="AD871" s="236"/>
      <c r="AE871" s="236"/>
      <c r="AF871" s="236"/>
      <c r="AG871" s="236"/>
      <c r="AH871" s="236"/>
      <c r="AI871" s="236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 s="236"/>
      <c r="BB871"/>
    </row>
    <row r="872" spans="1:54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 s="360"/>
      <c r="AA872" s="360"/>
      <c r="AB872"/>
      <c r="AC872"/>
      <c r="AD872" s="236"/>
      <c r="AE872" s="236"/>
      <c r="AF872" s="236"/>
      <c r="AG872" s="236"/>
      <c r="AH872" s="236"/>
      <c r="AI872" s="236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 s="236"/>
      <c r="BB872"/>
    </row>
    <row r="873" spans="1:54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 s="360"/>
      <c r="AA873" s="360"/>
      <c r="AB873"/>
      <c r="AC873"/>
      <c r="AD873" s="236"/>
      <c r="AE873" s="236"/>
      <c r="AF873" s="236"/>
      <c r="AG873" s="236"/>
      <c r="AH873" s="236"/>
      <c r="AI873" s="236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 s="236"/>
      <c r="BB873"/>
    </row>
    <row r="874" spans="1:54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 s="360"/>
      <c r="AA874" s="360"/>
      <c r="AB874"/>
      <c r="AC874"/>
      <c r="AD874" s="236"/>
      <c r="AE874" s="236"/>
      <c r="AF874" s="236"/>
      <c r="AG874" s="236"/>
      <c r="AH874" s="236"/>
      <c r="AI874" s="236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 s="236"/>
      <c r="BB874"/>
    </row>
    <row r="875" spans="1:54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 s="360"/>
      <c r="AA875" s="360"/>
      <c r="AB875"/>
      <c r="AC875"/>
      <c r="AD875" s="236"/>
      <c r="AE875" s="236"/>
      <c r="AF875" s="236"/>
      <c r="AG875" s="236"/>
      <c r="AH875" s="236"/>
      <c r="AI875" s="236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 s="236"/>
      <c r="BB875"/>
    </row>
    <row r="876" spans="1:54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 s="360"/>
      <c r="AA876" s="360"/>
      <c r="AB876"/>
      <c r="AC876"/>
      <c r="AD876" s="236"/>
      <c r="AE876" s="236"/>
      <c r="AF876" s="236"/>
      <c r="AG876" s="236"/>
      <c r="AH876" s="236"/>
      <c r="AI876" s="23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 s="236"/>
      <c r="BB876"/>
    </row>
    <row r="877" spans="1:54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 s="360"/>
      <c r="AA877" s="360"/>
      <c r="AB877"/>
      <c r="AC877"/>
      <c r="AD877" s="236"/>
      <c r="AE877" s="236"/>
      <c r="AF877" s="236"/>
      <c r="AG877" s="236"/>
      <c r="AH877" s="236"/>
      <c r="AI877" s="236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 s="236"/>
      <c r="BB877"/>
    </row>
    <row r="878" spans="1:54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 s="360"/>
      <c r="AA878" s="360"/>
      <c r="AB878"/>
      <c r="AC878"/>
      <c r="AD878" s="236"/>
      <c r="AE878" s="236"/>
      <c r="AF878" s="236"/>
      <c r="AG878" s="236"/>
      <c r="AH878" s="236"/>
      <c r="AI878" s="236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 s="236"/>
      <c r="BB878"/>
    </row>
    <row r="879" spans="1:54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 s="360"/>
      <c r="AA879" s="360"/>
      <c r="AB879"/>
      <c r="AC879"/>
      <c r="AD879" s="236"/>
      <c r="AE879" s="236"/>
      <c r="AF879" s="236"/>
      <c r="AG879" s="236"/>
      <c r="AH879" s="236"/>
      <c r="AI879" s="236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 s="236"/>
      <c r="BB879"/>
    </row>
    <row r="880" spans="1:54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 s="360"/>
      <c r="AA880" s="360"/>
      <c r="AB880"/>
      <c r="AC880"/>
      <c r="AD880" s="236"/>
      <c r="AE880" s="236"/>
      <c r="AF880" s="236"/>
      <c r="AG880" s="236"/>
      <c r="AH880" s="236"/>
      <c r="AI880" s="236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 s="236"/>
      <c r="BB880"/>
    </row>
    <row r="881" spans="1:54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 s="360"/>
      <c r="AA881" s="360"/>
      <c r="AB881"/>
      <c r="AC881"/>
      <c r="AD881" s="236"/>
      <c r="AE881" s="236"/>
      <c r="AF881" s="236"/>
      <c r="AG881" s="236"/>
      <c r="AH881" s="236"/>
      <c r="AI881" s="236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 s="236"/>
      <c r="BB881"/>
    </row>
    <row r="882" spans="1:54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 s="360"/>
      <c r="AA882" s="360"/>
      <c r="AB882"/>
      <c r="AC882"/>
      <c r="AD882" s="236"/>
      <c r="AE882" s="236"/>
      <c r="AF882" s="236"/>
      <c r="AG882" s="236"/>
      <c r="AH882" s="236"/>
      <c r="AI882" s="236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 s="236"/>
      <c r="BB882"/>
    </row>
    <row r="883" spans="1:54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 s="360"/>
      <c r="AA883" s="360"/>
      <c r="AB883"/>
      <c r="AC883"/>
      <c r="AD883" s="236"/>
      <c r="AE883" s="236"/>
      <c r="AF883" s="236"/>
      <c r="AG883" s="236"/>
      <c r="AH883" s="236"/>
      <c r="AI883" s="236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 s="236"/>
      <c r="BB883"/>
    </row>
    <row r="884" spans="1:54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 s="360"/>
      <c r="AA884" s="360"/>
      <c r="AB884"/>
      <c r="AC884"/>
      <c r="AD884" s="236"/>
      <c r="AE884" s="236"/>
      <c r="AF884" s="236"/>
      <c r="AG884" s="236"/>
      <c r="AH884" s="236"/>
      <c r="AI884" s="236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 s="236"/>
      <c r="BB884"/>
    </row>
    <row r="885" spans="1:54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 s="360"/>
      <c r="AA885" s="360"/>
      <c r="AB885"/>
      <c r="AC885"/>
      <c r="AD885" s="236"/>
      <c r="AE885" s="236"/>
      <c r="AF885" s="236"/>
      <c r="AG885" s="236"/>
      <c r="AH885" s="236"/>
      <c r="AI885" s="236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 s="236"/>
      <c r="BB885"/>
    </row>
    <row r="886" spans="1:54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 s="360"/>
      <c r="AA886" s="360"/>
      <c r="AB886"/>
      <c r="AC886"/>
      <c r="AD886" s="236"/>
      <c r="AE886" s="236"/>
      <c r="AF886" s="236"/>
      <c r="AG886" s="236"/>
      <c r="AH886" s="236"/>
      <c r="AI886" s="23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 s="236"/>
      <c r="BB886"/>
    </row>
    <row r="887" spans="1:54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 s="360"/>
      <c r="AA887" s="360"/>
      <c r="AB887"/>
      <c r="AC887"/>
      <c r="AD887" s="236"/>
      <c r="AE887" s="236"/>
      <c r="AF887" s="236"/>
      <c r="AG887" s="236"/>
      <c r="AH887" s="236"/>
      <c r="AI887" s="236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 s="236"/>
      <c r="BB887"/>
    </row>
    <row r="888" spans="1:54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 s="360"/>
      <c r="AA888" s="360"/>
      <c r="AB888"/>
      <c r="AC888"/>
      <c r="AD888" s="236"/>
      <c r="AE888" s="236"/>
      <c r="AF888" s="236"/>
      <c r="AG888" s="236"/>
      <c r="AH888" s="236"/>
      <c r="AI888" s="236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 s="236"/>
      <c r="BB888"/>
    </row>
    <row r="889" spans="1:54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 s="360"/>
      <c r="AA889" s="360"/>
      <c r="AB889"/>
      <c r="AC889"/>
      <c r="AD889" s="236"/>
      <c r="AE889" s="236"/>
      <c r="AF889" s="236"/>
      <c r="AG889" s="236"/>
      <c r="AH889" s="236"/>
      <c r="AI889" s="236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 s="236"/>
      <c r="BB889"/>
    </row>
    <row r="890" spans="1:54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 s="360"/>
      <c r="AA890" s="360"/>
      <c r="AB890"/>
      <c r="AC890"/>
      <c r="AD890" s="236"/>
      <c r="AE890" s="236"/>
      <c r="AF890" s="236"/>
      <c r="AG890" s="236"/>
      <c r="AH890" s="236"/>
      <c r="AI890" s="236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 s="236"/>
      <c r="BB890"/>
    </row>
    <row r="891" spans="1:54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 s="360"/>
      <c r="AA891" s="360"/>
      <c r="AB891"/>
      <c r="AC891"/>
      <c r="AD891" s="236"/>
      <c r="AE891" s="236"/>
      <c r="AF891" s="236"/>
      <c r="AG891" s="236"/>
      <c r="AH891" s="236"/>
      <c r="AI891" s="236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 s="236"/>
      <c r="BB891"/>
    </row>
    <row r="892" spans="1:54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 s="360"/>
      <c r="AA892" s="360"/>
      <c r="AB892"/>
      <c r="AC892"/>
      <c r="AD892" s="236"/>
      <c r="AE892" s="236"/>
      <c r="AF892" s="236"/>
      <c r="AG892" s="236"/>
      <c r="AH892" s="236"/>
      <c r="AI892" s="236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 s="236"/>
      <c r="BB892"/>
    </row>
    <row r="893" spans="1:54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 s="360"/>
      <c r="AA893" s="360"/>
      <c r="AB893"/>
      <c r="AC893"/>
      <c r="AD893" s="236"/>
      <c r="AE893" s="236"/>
      <c r="AF893" s="236"/>
      <c r="AG893" s="236"/>
      <c r="AH893" s="236"/>
      <c r="AI893" s="236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 s="236"/>
      <c r="BB893"/>
    </row>
    <row r="894" spans="1:54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 s="360"/>
      <c r="AA894" s="360"/>
      <c r="AB894"/>
      <c r="AC894"/>
      <c r="AD894" s="236"/>
      <c r="AE894" s="236"/>
      <c r="AF894" s="236"/>
      <c r="AG894" s="236"/>
      <c r="AH894" s="236"/>
      <c r="AI894" s="236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 s="236"/>
      <c r="BB894"/>
    </row>
    <row r="895" spans="1:54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 s="360"/>
      <c r="AA895" s="360"/>
      <c r="AB895"/>
      <c r="AC895"/>
      <c r="AD895" s="236"/>
      <c r="AE895" s="236"/>
      <c r="AF895" s="236"/>
      <c r="AG895" s="236"/>
      <c r="AH895" s="236"/>
      <c r="AI895" s="236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 s="236"/>
      <c r="BB895"/>
    </row>
    <row r="896" spans="1:54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 s="360"/>
      <c r="AA896" s="360"/>
      <c r="AB896"/>
      <c r="AC896"/>
      <c r="AD896" s="236"/>
      <c r="AE896" s="236"/>
      <c r="AF896" s="236"/>
      <c r="AG896" s="236"/>
      <c r="AH896" s="236"/>
      <c r="AI896" s="23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 s="236"/>
      <c r="BB896"/>
    </row>
    <row r="897" spans="1:54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 s="360"/>
      <c r="AA897" s="360"/>
      <c r="AB897"/>
      <c r="AC897"/>
      <c r="AD897" s="236"/>
      <c r="AE897" s="236"/>
      <c r="AF897" s="236"/>
      <c r="AG897" s="236"/>
      <c r="AH897" s="236"/>
      <c r="AI897" s="236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 s="236"/>
      <c r="BB897"/>
    </row>
    <row r="898" spans="1:54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 s="360"/>
      <c r="AA898" s="360"/>
      <c r="AB898"/>
      <c r="AC898"/>
      <c r="AD898" s="236"/>
      <c r="AE898" s="236"/>
      <c r="AF898" s="236"/>
      <c r="AG898" s="236"/>
      <c r="AH898" s="236"/>
      <c r="AI898" s="236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 s="236"/>
      <c r="BB898"/>
    </row>
    <row r="899" spans="1:54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 s="360"/>
      <c r="AA899" s="360"/>
      <c r="AB899"/>
      <c r="AC899"/>
      <c r="AD899" s="236"/>
      <c r="AE899" s="236"/>
      <c r="AF899" s="236"/>
      <c r="AG899" s="236"/>
      <c r="AH899" s="236"/>
      <c r="AI899" s="236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 s="236"/>
      <c r="BB899"/>
    </row>
    <row r="900" spans="1:54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 s="360"/>
      <c r="AA900" s="360"/>
      <c r="AB900"/>
      <c r="AC900"/>
      <c r="AD900" s="236"/>
      <c r="AE900" s="236"/>
      <c r="AF900" s="236"/>
      <c r="AG900" s="236"/>
      <c r="AH900" s="236"/>
      <c r="AI900" s="236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 s="236"/>
      <c r="BB900"/>
    </row>
    <row r="901" spans="1:54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 s="360"/>
      <c r="AA901" s="360"/>
      <c r="AB901"/>
      <c r="AC901"/>
      <c r="AD901" s="236"/>
      <c r="AE901" s="236"/>
      <c r="AF901" s="236"/>
      <c r="AG901" s="236"/>
      <c r="AH901" s="236"/>
      <c r="AI901" s="236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 s="236"/>
      <c r="BB901"/>
    </row>
    <row r="902" spans="1:54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 s="360"/>
      <c r="AA902" s="360"/>
      <c r="AB902"/>
      <c r="AC902"/>
      <c r="AD902" s="236"/>
      <c r="AE902" s="236"/>
      <c r="AF902" s="236"/>
      <c r="AG902" s="236"/>
      <c r="AH902" s="236"/>
      <c r="AI902" s="236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 s="236"/>
      <c r="BB902"/>
    </row>
    <row r="903" spans="1:54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 s="360"/>
      <c r="AA903" s="360"/>
      <c r="AB903"/>
      <c r="AC903"/>
      <c r="AD903" s="236"/>
      <c r="AE903" s="236"/>
      <c r="AF903" s="236"/>
      <c r="AG903" s="236"/>
      <c r="AH903" s="236"/>
      <c r="AI903" s="236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 s="236"/>
      <c r="BB903"/>
    </row>
    <row r="904" spans="1:54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 s="360"/>
      <c r="AA904" s="360"/>
      <c r="AB904"/>
      <c r="AC904"/>
      <c r="AD904" s="236"/>
      <c r="AE904" s="236"/>
      <c r="AF904" s="236"/>
      <c r="AG904" s="236"/>
      <c r="AH904" s="236"/>
      <c r="AI904" s="236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 s="236"/>
      <c r="BB904"/>
    </row>
    <row r="905" spans="1:54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 s="360"/>
      <c r="AA905" s="360"/>
      <c r="AB905"/>
      <c r="AC905"/>
      <c r="AD905" s="236"/>
      <c r="AE905" s="236"/>
      <c r="AF905" s="236"/>
      <c r="AG905" s="236"/>
      <c r="AH905" s="236"/>
      <c r="AI905" s="236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 s="236"/>
      <c r="BB905"/>
    </row>
    <row r="906" spans="1:54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 s="360"/>
      <c r="AA906" s="360"/>
      <c r="AB906"/>
      <c r="AC906"/>
      <c r="AD906" s="236"/>
      <c r="AE906" s="236"/>
      <c r="AF906" s="236"/>
      <c r="AG906" s="236"/>
      <c r="AH906" s="236"/>
      <c r="AI906" s="23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 s="236"/>
      <c r="BB906"/>
    </row>
    <row r="907" spans="1:54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 s="360"/>
      <c r="AA907" s="360"/>
      <c r="AB907"/>
      <c r="AC907"/>
      <c r="AD907" s="236"/>
      <c r="AE907" s="236"/>
      <c r="AF907" s="236"/>
      <c r="AG907" s="236"/>
      <c r="AH907" s="236"/>
      <c r="AI907" s="236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 s="236"/>
      <c r="BB907"/>
    </row>
    <row r="908" spans="1:54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 s="360"/>
      <c r="AA908" s="360"/>
      <c r="AB908"/>
      <c r="AC908"/>
      <c r="AD908" s="236"/>
      <c r="AE908" s="236"/>
      <c r="AF908" s="236"/>
      <c r="AG908" s="236"/>
      <c r="AH908" s="236"/>
      <c r="AI908" s="236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 s="236"/>
      <c r="BB908"/>
    </row>
    <row r="909" spans="1:54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 s="360"/>
      <c r="AA909" s="360"/>
      <c r="AB909"/>
      <c r="AC909"/>
      <c r="AD909" s="236"/>
      <c r="AE909" s="236"/>
      <c r="AF909" s="236"/>
      <c r="AG909" s="236"/>
      <c r="AH909" s="236"/>
      <c r="AI909" s="236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 s="236"/>
      <c r="BB909"/>
    </row>
    <row r="910" spans="1:54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 s="360"/>
      <c r="AA910" s="360"/>
      <c r="AB910"/>
      <c r="AC910"/>
      <c r="AD910" s="236"/>
      <c r="AE910" s="236"/>
      <c r="AF910" s="236"/>
      <c r="AG910" s="236"/>
      <c r="AH910" s="236"/>
      <c r="AI910" s="236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 s="236"/>
      <c r="BB910"/>
    </row>
    <row r="911" spans="1:54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 s="360"/>
      <c r="AA911" s="360"/>
      <c r="AB911"/>
      <c r="AC911"/>
      <c r="AD911" s="236"/>
      <c r="AE911" s="236"/>
      <c r="AF911" s="236"/>
      <c r="AG911" s="236"/>
      <c r="AH911" s="236"/>
      <c r="AI911" s="236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 s="236"/>
      <c r="BB911"/>
    </row>
    <row r="912" spans="1:54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 s="360"/>
      <c r="AA912" s="360"/>
      <c r="AB912"/>
      <c r="AC912"/>
      <c r="AD912" s="236"/>
      <c r="AE912" s="236"/>
      <c r="AF912" s="236"/>
      <c r="AG912" s="236"/>
      <c r="AH912" s="236"/>
      <c r="AI912" s="236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 s="236"/>
      <c r="BB912"/>
    </row>
    <row r="913" spans="1:54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 s="360"/>
      <c r="AA913" s="360"/>
      <c r="AB913"/>
      <c r="AC913"/>
      <c r="AD913" s="236"/>
      <c r="AE913" s="236"/>
      <c r="AF913" s="236"/>
      <c r="AG913" s="236"/>
      <c r="AH913" s="236"/>
      <c r="AI913" s="236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 s="236"/>
      <c r="BB913"/>
    </row>
    <row r="914" spans="1:54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 s="360"/>
      <c r="AA914" s="360"/>
      <c r="AB914"/>
      <c r="AC914"/>
      <c r="AD914" s="236"/>
      <c r="AE914" s="236"/>
      <c r="AF914" s="236"/>
      <c r="AG914" s="236"/>
      <c r="AH914" s="236"/>
      <c r="AI914" s="236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 s="236"/>
      <c r="BB914"/>
    </row>
    <row r="915" spans="1:54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 s="360"/>
      <c r="AA915" s="360"/>
      <c r="AB915"/>
      <c r="AC915"/>
      <c r="AD915" s="236"/>
      <c r="AE915" s="236"/>
      <c r="AF915" s="236"/>
      <c r="AG915" s="236"/>
      <c r="AH915" s="236"/>
      <c r="AI915" s="236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 s="236"/>
      <c r="BB915"/>
    </row>
    <row r="916" spans="1:54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 s="360"/>
      <c r="AA916" s="360"/>
      <c r="AB916"/>
      <c r="AC916"/>
      <c r="AD916" s="236"/>
      <c r="AE916" s="236"/>
      <c r="AF916" s="236"/>
      <c r="AG916" s="236"/>
      <c r="AH916" s="236"/>
      <c r="AI916" s="23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 s="236"/>
      <c r="BB916"/>
    </row>
    <row r="917" spans="1:54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 s="360"/>
      <c r="AA917" s="360"/>
      <c r="AB917"/>
      <c r="AC917"/>
      <c r="AD917" s="236"/>
      <c r="AE917" s="236"/>
      <c r="AF917" s="236"/>
      <c r="AG917" s="236"/>
      <c r="AH917" s="236"/>
      <c r="AI917" s="236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 s="236"/>
      <c r="BB917"/>
    </row>
    <row r="918" spans="1:54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 s="360"/>
      <c r="AA918" s="360"/>
      <c r="AB918"/>
      <c r="AC918"/>
      <c r="AD918" s="236"/>
      <c r="AE918" s="236"/>
      <c r="AF918" s="236"/>
      <c r="AG918" s="236"/>
      <c r="AH918" s="236"/>
      <c r="AI918" s="236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 s="236"/>
      <c r="BB918"/>
    </row>
    <row r="919" spans="1:54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 s="360"/>
      <c r="AA919" s="360"/>
      <c r="AB919"/>
      <c r="AC919"/>
      <c r="AD919" s="236"/>
      <c r="AE919" s="236"/>
      <c r="AF919" s="236"/>
      <c r="AG919" s="236"/>
      <c r="AH919" s="236"/>
      <c r="AI919" s="236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 s="236"/>
      <c r="BB919"/>
    </row>
    <row r="920" spans="1:54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 s="360"/>
      <c r="AA920" s="360"/>
      <c r="AB920"/>
      <c r="AC920"/>
      <c r="AD920" s="236"/>
      <c r="AE920" s="236"/>
      <c r="AF920" s="236"/>
      <c r="AG920" s="236"/>
      <c r="AH920" s="236"/>
      <c r="AI920" s="236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 s="236"/>
      <c r="BB920"/>
    </row>
    <row r="921" spans="1:54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 s="360"/>
      <c r="AA921" s="360"/>
      <c r="AB921"/>
      <c r="AC921"/>
      <c r="AD921" s="236"/>
      <c r="AE921" s="236"/>
      <c r="AF921" s="236"/>
      <c r="AG921" s="236"/>
      <c r="AH921" s="236"/>
      <c r="AI921" s="236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 s="236"/>
      <c r="BB921"/>
    </row>
    <row r="922" spans="1:54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 s="360"/>
      <c r="AA922" s="360"/>
      <c r="AB922"/>
      <c r="AC922"/>
      <c r="AD922" s="236"/>
      <c r="AE922" s="236"/>
      <c r="AF922" s="236"/>
      <c r="AG922" s="236"/>
      <c r="AH922" s="236"/>
      <c r="AI922" s="236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 s="236"/>
      <c r="BB922"/>
    </row>
    <row r="923" spans="1:54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 s="360"/>
      <c r="AA923" s="360"/>
      <c r="AB923"/>
      <c r="AC923"/>
      <c r="AD923" s="236"/>
      <c r="AE923" s="236"/>
      <c r="AF923" s="236"/>
      <c r="AG923" s="236"/>
      <c r="AH923" s="236"/>
      <c r="AI923" s="236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 s="236"/>
      <c r="BB923"/>
    </row>
    <row r="924" spans="1:54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 s="360"/>
      <c r="AA924" s="360"/>
      <c r="AB924"/>
      <c r="AC924"/>
      <c r="AD924" s="236"/>
      <c r="AE924" s="236"/>
      <c r="AF924" s="236"/>
      <c r="AG924" s="236"/>
      <c r="AH924" s="236"/>
      <c r="AI924" s="236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 s="236"/>
      <c r="BB924"/>
    </row>
    <row r="925" spans="1:54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 s="360"/>
      <c r="AA925" s="360"/>
      <c r="AB925"/>
      <c r="AC925"/>
      <c r="AD925" s="236"/>
      <c r="AE925" s="236"/>
      <c r="AF925" s="236"/>
      <c r="AG925" s="236"/>
      <c r="AH925" s="236"/>
      <c r="AI925" s="236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 s="236"/>
      <c r="BB925"/>
    </row>
    <row r="926" spans="1:54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 s="360"/>
      <c r="AA926" s="360"/>
      <c r="AB926"/>
      <c r="AC926"/>
      <c r="AD926" s="236"/>
      <c r="AE926" s="236"/>
      <c r="AF926" s="236"/>
      <c r="AG926" s="236"/>
      <c r="AH926" s="236"/>
      <c r="AI926" s="23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 s="236"/>
      <c r="BB926"/>
    </row>
    <row r="927" spans="1:54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 s="360"/>
      <c r="AA927" s="360"/>
      <c r="AB927"/>
      <c r="AC927"/>
      <c r="AD927" s="236"/>
      <c r="AE927" s="236"/>
      <c r="AF927" s="236"/>
      <c r="AG927" s="236"/>
      <c r="AH927" s="236"/>
      <c r="AI927" s="236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 s="236"/>
      <c r="BB927"/>
    </row>
    <row r="928" spans="1:54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 s="360"/>
      <c r="AA928" s="360"/>
      <c r="AB928"/>
      <c r="AC928"/>
      <c r="AD928" s="236"/>
      <c r="AE928" s="236"/>
      <c r="AF928" s="236"/>
      <c r="AG928" s="236"/>
      <c r="AH928" s="236"/>
      <c r="AI928" s="236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 s="236"/>
      <c r="BB928"/>
    </row>
    <row r="929" spans="1:54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 s="360"/>
      <c r="AA929" s="360"/>
      <c r="AB929"/>
      <c r="AC929"/>
      <c r="AD929" s="236"/>
      <c r="AE929" s="236"/>
      <c r="AF929" s="236"/>
      <c r="AG929" s="236"/>
      <c r="AH929" s="236"/>
      <c r="AI929" s="236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 s="236"/>
      <c r="BB929"/>
    </row>
    <row r="930" spans="1:54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 s="360"/>
      <c r="AA930" s="360"/>
      <c r="AB930"/>
      <c r="AC930"/>
      <c r="AD930" s="236"/>
      <c r="AE930" s="236"/>
      <c r="AF930" s="236"/>
      <c r="AG930" s="236"/>
      <c r="AH930" s="236"/>
      <c r="AI930" s="236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 s="236"/>
      <c r="BB930"/>
    </row>
    <row r="931" spans="1:54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 s="360"/>
      <c r="AA931" s="360"/>
      <c r="AB931"/>
      <c r="AC931"/>
      <c r="AD931" s="236"/>
      <c r="AE931" s="236"/>
      <c r="AF931" s="236"/>
      <c r="AG931" s="236"/>
      <c r="AH931" s="236"/>
      <c r="AI931" s="236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 s="236"/>
      <c r="BB931"/>
    </row>
    <row r="932" spans="1:54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 s="360"/>
      <c r="AA932" s="360"/>
      <c r="AB932"/>
      <c r="AC932"/>
      <c r="AD932" s="236"/>
      <c r="AE932" s="236"/>
      <c r="AF932" s="236"/>
      <c r="AG932" s="236"/>
      <c r="AH932" s="236"/>
      <c r="AI932" s="236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 s="236"/>
      <c r="BB932"/>
    </row>
    <row r="933" spans="1:54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 s="360"/>
      <c r="AA933" s="360"/>
      <c r="AB933"/>
      <c r="AC933"/>
      <c r="AD933" s="236"/>
      <c r="AE933" s="236"/>
      <c r="AF933" s="236"/>
      <c r="AG933" s="236"/>
      <c r="AH933" s="236"/>
      <c r="AI933" s="236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 s="236"/>
      <c r="BB933"/>
    </row>
    <row r="934" spans="1:54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 s="360"/>
      <c r="AA934" s="360"/>
      <c r="AB934"/>
      <c r="AC934"/>
      <c r="AD934" s="236"/>
      <c r="AE934" s="236"/>
      <c r="AF934" s="236"/>
      <c r="AG934" s="236"/>
      <c r="AH934" s="236"/>
      <c r="AI934" s="236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 s="236"/>
      <c r="BB934"/>
    </row>
    <row r="935" spans="1:54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 s="360"/>
      <c r="AA935" s="360"/>
      <c r="AB935"/>
      <c r="AC935"/>
      <c r="AD935" s="236"/>
      <c r="AE935" s="236"/>
      <c r="AF935" s="236"/>
      <c r="AG935" s="236"/>
      <c r="AH935" s="236"/>
      <c r="AI935" s="236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 s="236"/>
      <c r="BB935"/>
    </row>
    <row r="936" spans="1:54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 s="360"/>
      <c r="AA936" s="360"/>
      <c r="AB936"/>
      <c r="AC936"/>
      <c r="AD936" s="236"/>
      <c r="AE936" s="236"/>
      <c r="AF936" s="236"/>
      <c r="AG936" s="236"/>
      <c r="AH936" s="236"/>
      <c r="AI936" s="2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 s="236"/>
      <c r="BB936"/>
    </row>
    <row r="937" spans="1:54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 s="360"/>
      <c r="AA937" s="360"/>
      <c r="AB937"/>
      <c r="AC937"/>
      <c r="AD937" s="236"/>
      <c r="AE937" s="236"/>
      <c r="AF937" s="236"/>
      <c r="AG937" s="236"/>
      <c r="AH937" s="236"/>
      <c r="AI937" s="236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 s="236"/>
      <c r="BB937"/>
    </row>
    <row r="938" spans="1:54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 s="360"/>
      <c r="AA938" s="360"/>
      <c r="AB938"/>
      <c r="AC938"/>
      <c r="AD938" s="236"/>
      <c r="AE938" s="236"/>
      <c r="AF938" s="236"/>
      <c r="AG938" s="236"/>
      <c r="AH938" s="236"/>
      <c r="AI938" s="236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 s="236"/>
      <c r="BB938"/>
    </row>
    <row r="939" spans="1:54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 s="360"/>
      <c r="AA939" s="360"/>
      <c r="AB939"/>
      <c r="AC939"/>
      <c r="AD939" s="236"/>
      <c r="AE939" s="236"/>
      <c r="AF939" s="236"/>
      <c r="AG939" s="236"/>
      <c r="AH939" s="236"/>
      <c r="AI939" s="236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 s="236"/>
      <c r="BB939"/>
    </row>
    <row r="940" spans="1:54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 s="360"/>
      <c r="AA940" s="360"/>
      <c r="AB940"/>
      <c r="AC940"/>
      <c r="AD940" s="236"/>
      <c r="AE940" s="236"/>
      <c r="AF940" s="236"/>
      <c r="AG940" s="236"/>
      <c r="AH940" s="236"/>
      <c r="AI940" s="236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 s="236"/>
      <c r="BB940"/>
    </row>
    <row r="941" spans="1:54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 s="360"/>
      <c r="AA941" s="360"/>
      <c r="AB941"/>
      <c r="AC941"/>
      <c r="AD941" s="236"/>
      <c r="AE941" s="236"/>
      <c r="AF941" s="236"/>
      <c r="AG941" s="236"/>
      <c r="AH941" s="236"/>
      <c r="AI941" s="236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 s="236"/>
      <c r="BB941"/>
    </row>
    <row r="942" spans="1:54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 s="360"/>
      <c r="AA942" s="360"/>
      <c r="AB942"/>
      <c r="AC942"/>
      <c r="AD942" s="236"/>
      <c r="AE942" s="236"/>
      <c r="AF942" s="236"/>
      <c r="AG942" s="236"/>
      <c r="AH942" s="236"/>
      <c r="AI942" s="236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 s="236"/>
      <c r="BB942"/>
    </row>
    <row r="943" spans="1:54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 s="360"/>
      <c r="AA943" s="360"/>
      <c r="AB943"/>
      <c r="AC943"/>
      <c r="AD943" s="236"/>
      <c r="AE943" s="236"/>
      <c r="AF943" s="236"/>
      <c r="AG943" s="236"/>
      <c r="AH943" s="236"/>
      <c r="AI943" s="236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 s="236"/>
      <c r="BB943"/>
    </row>
    <row r="944" spans="1:54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 s="360"/>
      <c r="AA944" s="360"/>
      <c r="AB944"/>
      <c r="AC944"/>
      <c r="AD944" s="236"/>
      <c r="AE944" s="236"/>
      <c r="AF944" s="236"/>
      <c r="AG944" s="236"/>
      <c r="AH944" s="236"/>
      <c r="AI944" s="236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 s="236"/>
      <c r="BB944"/>
    </row>
    <row r="945" spans="1:54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 s="360"/>
      <c r="AA945" s="360"/>
      <c r="AB945"/>
      <c r="AC945"/>
      <c r="AD945" s="236"/>
      <c r="AE945" s="236"/>
      <c r="AF945" s="236"/>
      <c r="AG945" s="236"/>
      <c r="AH945" s="236"/>
      <c r="AI945" s="236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 s="236"/>
      <c r="BB945"/>
    </row>
    <row r="946" spans="1:54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 s="360"/>
      <c r="AA946" s="360"/>
      <c r="AB946"/>
      <c r="AC946"/>
      <c r="AD946" s="236"/>
      <c r="AE946" s="236"/>
      <c r="AF946" s="236"/>
      <c r="AG946" s="236"/>
      <c r="AH946" s="236"/>
      <c r="AI946" s="23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 s="236"/>
      <c r="BB946"/>
    </row>
    <row r="947" spans="1:54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 s="360"/>
      <c r="AA947" s="360"/>
      <c r="AB947"/>
      <c r="AC947"/>
      <c r="AD947" s="236"/>
      <c r="AE947" s="236"/>
      <c r="AF947" s="236"/>
      <c r="AG947" s="236"/>
      <c r="AH947" s="236"/>
      <c r="AI947" s="236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 s="236"/>
      <c r="BB947"/>
    </row>
    <row r="948" spans="1:54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 s="360"/>
      <c r="AA948" s="360"/>
      <c r="AB948"/>
      <c r="AC948"/>
      <c r="AD948" s="236"/>
      <c r="AE948" s="236"/>
      <c r="AF948" s="236"/>
      <c r="AG948" s="236"/>
      <c r="AH948" s="236"/>
      <c r="AI948" s="236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 s="236"/>
      <c r="BB948"/>
    </row>
    <row r="949" spans="1:54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 s="360"/>
      <c r="AA949" s="360"/>
      <c r="AB949"/>
      <c r="AC949"/>
      <c r="AD949" s="236"/>
      <c r="AE949" s="236"/>
      <c r="AF949" s="236"/>
      <c r="AG949" s="236"/>
      <c r="AH949" s="236"/>
      <c r="AI949" s="236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 s="236"/>
      <c r="BB949"/>
    </row>
    <row r="950" spans="1:54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 s="360"/>
      <c r="AA950" s="360"/>
      <c r="AB950"/>
      <c r="AC950"/>
      <c r="AD950" s="236"/>
      <c r="AE950" s="236"/>
      <c r="AF950" s="236"/>
      <c r="AG950" s="236"/>
      <c r="AH950" s="236"/>
      <c r="AI950" s="236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 s="236"/>
      <c r="BB950"/>
    </row>
    <row r="951" spans="1:54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 s="360"/>
      <c r="AA951" s="360"/>
      <c r="AB951"/>
      <c r="AC951"/>
      <c r="AD951" s="236"/>
      <c r="AE951" s="236"/>
      <c r="AF951" s="236"/>
      <c r="AG951" s="236"/>
      <c r="AH951" s="236"/>
      <c r="AI951" s="236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 s="236"/>
      <c r="BB951"/>
    </row>
    <row r="952" spans="1:54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 s="360"/>
      <c r="AA952" s="360"/>
      <c r="AB952"/>
      <c r="AC952"/>
      <c r="AD952" s="236"/>
      <c r="AE952" s="236"/>
      <c r="AF952" s="236"/>
      <c r="AG952" s="236"/>
      <c r="AH952" s="236"/>
      <c r="AI952" s="236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 s="236"/>
      <c r="BB952"/>
    </row>
    <row r="953" spans="1:54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 s="360"/>
      <c r="AA953" s="360"/>
      <c r="AB953"/>
      <c r="AC953"/>
      <c r="AD953" s="236"/>
      <c r="AE953" s="236"/>
      <c r="AF953" s="236"/>
      <c r="AG953" s="236"/>
      <c r="AH953" s="236"/>
      <c r="AI953" s="236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 s="236"/>
      <c r="BB953"/>
    </row>
    <row r="954" spans="1:54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 s="360"/>
      <c r="AA954" s="360"/>
      <c r="AB954"/>
      <c r="AC954"/>
      <c r="AD954" s="236"/>
      <c r="AE954" s="236"/>
      <c r="AF954" s="236"/>
      <c r="AG954" s="236"/>
      <c r="AH954" s="236"/>
      <c r="AI954" s="236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 s="236"/>
      <c r="BB954"/>
    </row>
    <row r="955" spans="1:54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 s="360"/>
      <c r="AA955" s="360"/>
      <c r="AB955"/>
      <c r="AC955"/>
      <c r="AD955" s="236"/>
      <c r="AE955" s="236"/>
      <c r="AF955" s="236"/>
      <c r="AG955" s="236"/>
      <c r="AH955" s="236"/>
      <c r="AI955" s="236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 s="236"/>
      <c r="BB955"/>
    </row>
    <row r="956" spans="1:54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 s="360"/>
      <c r="AA956" s="360"/>
      <c r="AB956"/>
      <c r="AC956"/>
      <c r="AD956" s="236"/>
      <c r="AE956" s="236"/>
      <c r="AF956" s="236"/>
      <c r="AG956" s="236"/>
      <c r="AH956" s="236"/>
      <c r="AI956" s="23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 s="236"/>
      <c r="BB956"/>
    </row>
    <row r="957" spans="1:54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 s="360"/>
      <c r="AA957" s="360"/>
      <c r="AB957"/>
      <c r="AC957"/>
      <c r="AD957" s="236"/>
      <c r="AE957" s="236"/>
      <c r="AF957" s="236"/>
      <c r="AG957" s="236"/>
      <c r="AH957" s="236"/>
      <c r="AI957" s="236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 s="236"/>
      <c r="BB957"/>
    </row>
    <row r="958" spans="1:54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 s="360"/>
      <c r="AA958" s="360"/>
      <c r="AB958"/>
      <c r="AC958"/>
      <c r="AD958" s="236"/>
      <c r="AE958" s="236"/>
      <c r="AF958" s="236"/>
      <c r="AG958" s="236"/>
      <c r="AH958" s="236"/>
      <c r="AI958" s="236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 s="236"/>
      <c r="BB958"/>
    </row>
    <row r="959" spans="1:54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 s="360"/>
      <c r="AA959" s="360"/>
      <c r="AB959"/>
      <c r="AC959"/>
      <c r="AD959" s="236"/>
      <c r="AE959" s="236"/>
      <c r="AF959" s="236"/>
      <c r="AG959" s="236"/>
      <c r="AH959" s="236"/>
      <c r="AI959" s="236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 s="236"/>
      <c r="BB959"/>
    </row>
    <row r="960" spans="1:54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 s="360"/>
      <c r="AA960" s="360"/>
      <c r="AB960"/>
      <c r="AC960"/>
      <c r="AD960" s="236"/>
      <c r="AE960" s="236"/>
      <c r="AF960" s="236"/>
      <c r="AG960" s="236"/>
      <c r="AH960" s="236"/>
      <c r="AI960" s="236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 s="236"/>
      <c r="BB960"/>
    </row>
    <row r="961" spans="1:54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 s="360"/>
      <c r="AA961" s="360"/>
      <c r="AB961"/>
      <c r="AC961"/>
      <c r="AD961" s="236"/>
      <c r="AE961" s="236"/>
      <c r="AF961" s="236"/>
      <c r="AG961" s="236"/>
      <c r="AH961" s="236"/>
      <c r="AI961" s="236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 s="236"/>
      <c r="BB961"/>
    </row>
    <row r="962" spans="1:54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 s="360"/>
      <c r="AA962" s="360"/>
      <c r="AB962"/>
      <c r="AC962"/>
      <c r="AD962" s="236"/>
      <c r="AE962" s="236"/>
      <c r="AF962" s="236"/>
      <c r="AG962" s="236"/>
      <c r="AH962" s="236"/>
      <c r="AI962" s="236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 s="236"/>
      <c r="BB962"/>
    </row>
    <row r="963" spans="1:54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 s="360"/>
      <c r="AA963" s="360"/>
      <c r="AB963"/>
      <c r="AC963"/>
      <c r="AD963" s="236"/>
      <c r="AE963" s="236"/>
      <c r="AF963" s="236"/>
      <c r="AG963" s="236"/>
      <c r="AH963" s="236"/>
      <c r="AI963" s="236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 s="236"/>
      <c r="BB963"/>
    </row>
    <row r="964" spans="1:54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 s="360"/>
      <c r="AA964" s="360"/>
      <c r="AB964"/>
      <c r="AC964"/>
      <c r="AD964" s="236"/>
      <c r="AE964" s="236"/>
      <c r="AF964" s="236"/>
      <c r="AG964" s="236"/>
      <c r="AH964" s="236"/>
      <c r="AI964" s="236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 s="236"/>
      <c r="BB964"/>
    </row>
    <row r="965" spans="1:54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 s="360"/>
      <c r="AA965" s="360"/>
      <c r="AB965"/>
      <c r="AC965"/>
      <c r="AD965" s="236"/>
      <c r="AE965" s="236"/>
      <c r="AF965" s="236"/>
      <c r="AG965" s="236"/>
      <c r="AH965" s="236"/>
      <c r="AI965" s="236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 s="236"/>
      <c r="BB965"/>
    </row>
    <row r="966" spans="1:54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 s="360"/>
      <c r="AA966" s="360"/>
      <c r="AB966"/>
      <c r="AC966"/>
      <c r="AD966" s="236"/>
      <c r="AE966" s="236"/>
      <c r="AF966" s="236"/>
      <c r="AG966" s="236"/>
      <c r="AH966" s="236"/>
      <c r="AI966" s="23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 s="236"/>
      <c r="BB966"/>
    </row>
    <row r="967" spans="1:54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 s="360"/>
      <c r="AA967" s="360"/>
      <c r="AB967"/>
      <c r="AC967"/>
      <c r="AD967" s="236"/>
      <c r="AE967" s="236"/>
      <c r="AF967" s="236"/>
      <c r="AG967" s="236"/>
      <c r="AH967" s="236"/>
      <c r="AI967" s="236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 s="236"/>
      <c r="BB967"/>
    </row>
    <row r="968" spans="1:54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 s="360"/>
      <c r="AA968" s="360"/>
      <c r="AB968"/>
      <c r="AC968"/>
      <c r="AD968" s="236"/>
      <c r="AE968" s="236"/>
      <c r="AF968" s="236"/>
      <c r="AG968" s="236"/>
      <c r="AH968" s="236"/>
      <c r="AI968" s="236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 s="236"/>
      <c r="BB968"/>
    </row>
    <row r="969" spans="1:54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 s="360"/>
      <c r="AA969" s="360"/>
      <c r="AB969"/>
      <c r="AC969"/>
      <c r="AD969" s="236"/>
      <c r="AE969" s="236"/>
      <c r="AF969" s="236"/>
      <c r="AG969" s="236"/>
      <c r="AH969" s="236"/>
      <c r="AI969" s="236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 s="236"/>
      <c r="BB969"/>
    </row>
    <row r="970" spans="1:54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 s="360"/>
      <c r="AA970" s="360"/>
      <c r="AB970"/>
      <c r="AC970"/>
      <c r="AD970" s="236"/>
      <c r="AE970" s="236"/>
      <c r="AF970" s="236"/>
      <c r="AG970" s="236"/>
      <c r="AH970" s="236"/>
      <c r="AI970" s="236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 s="236"/>
      <c r="BB970"/>
    </row>
    <row r="971" spans="1:54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 s="360"/>
      <c r="AA971" s="360"/>
      <c r="AB971"/>
      <c r="AC971"/>
      <c r="AD971" s="236"/>
      <c r="AE971" s="236"/>
      <c r="AF971" s="236"/>
      <c r="AG971" s="236"/>
      <c r="AH971" s="236"/>
      <c r="AI971" s="236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 s="236"/>
      <c r="BB971"/>
    </row>
    <row r="972" spans="1:54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 s="360"/>
      <c r="AA972" s="360"/>
      <c r="AB972"/>
      <c r="AC972"/>
      <c r="AD972" s="236"/>
      <c r="AE972" s="236"/>
      <c r="AF972" s="236"/>
      <c r="AG972" s="236"/>
      <c r="AH972" s="236"/>
      <c r="AI972" s="236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 s="236"/>
      <c r="BB972"/>
    </row>
    <row r="973" spans="1:54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 s="360"/>
      <c r="AA973" s="360"/>
      <c r="AB973"/>
      <c r="AC973"/>
      <c r="AD973" s="236"/>
      <c r="AE973" s="236"/>
      <c r="AF973" s="236"/>
      <c r="AG973" s="236"/>
      <c r="AH973" s="236"/>
      <c r="AI973" s="236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 s="236"/>
      <c r="BB973"/>
    </row>
    <row r="974" spans="1:54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 s="360"/>
      <c r="AA974" s="360"/>
      <c r="AB974"/>
      <c r="AC974"/>
      <c r="AD974" s="236"/>
      <c r="AE974" s="236"/>
      <c r="AF974" s="236"/>
      <c r="AG974" s="236"/>
      <c r="AH974" s="236"/>
      <c r="AI974" s="236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 s="236"/>
      <c r="BB974"/>
    </row>
    <row r="975" spans="1:54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 s="360"/>
      <c r="AA975" s="360"/>
      <c r="AB975"/>
      <c r="AC975"/>
      <c r="AD975" s="236"/>
      <c r="AE975" s="236"/>
      <c r="AF975" s="236"/>
      <c r="AG975" s="236"/>
      <c r="AH975" s="236"/>
      <c r="AI975" s="236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 s="236"/>
      <c r="BB975"/>
    </row>
    <row r="976" spans="1:54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 s="360"/>
      <c r="AA976" s="360"/>
      <c r="AB976"/>
      <c r="AC976"/>
      <c r="AD976" s="236"/>
      <c r="AE976" s="236"/>
      <c r="AF976" s="236"/>
      <c r="AG976" s="236"/>
      <c r="AH976" s="236"/>
      <c r="AI976" s="23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 s="236"/>
      <c r="BB976"/>
    </row>
    <row r="977" spans="1:54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 s="360"/>
      <c r="AA977" s="360"/>
      <c r="AB977"/>
      <c r="AC977"/>
      <c r="AD977" s="236"/>
      <c r="AE977" s="236"/>
      <c r="AF977" s="236"/>
      <c r="AG977" s="236"/>
      <c r="AH977" s="236"/>
      <c r="AI977" s="236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 s="236"/>
      <c r="BB977"/>
    </row>
    <row r="978" spans="1:54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 s="360"/>
      <c r="AA978" s="360"/>
      <c r="AB978"/>
      <c r="AC978"/>
      <c r="AD978" s="236"/>
      <c r="AE978" s="236"/>
      <c r="AF978" s="236"/>
      <c r="AG978" s="236"/>
      <c r="AH978" s="236"/>
      <c r="AI978" s="236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 s="236"/>
      <c r="BB978"/>
    </row>
    <row r="979" spans="1:54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 s="360"/>
      <c r="AA979" s="360"/>
      <c r="AB979"/>
      <c r="AC979"/>
      <c r="AD979" s="236"/>
      <c r="AE979" s="236"/>
      <c r="AF979" s="236"/>
      <c r="AG979" s="236"/>
      <c r="AH979" s="236"/>
      <c r="AI979" s="236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 s="236"/>
      <c r="BB979"/>
    </row>
    <row r="980" spans="1:54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 s="360"/>
      <c r="AA980" s="360"/>
      <c r="AB980"/>
      <c r="AC980"/>
      <c r="AD980" s="236"/>
      <c r="AE980" s="236"/>
      <c r="AF980" s="236"/>
      <c r="AG980" s="236"/>
      <c r="AH980" s="236"/>
      <c r="AI980" s="236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 s="236"/>
      <c r="BB980"/>
    </row>
    <row r="981" spans="1:54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 s="360"/>
      <c r="AA981" s="360"/>
      <c r="AB981"/>
      <c r="AC981"/>
      <c r="AD981" s="236"/>
      <c r="AE981" s="236"/>
      <c r="AF981" s="236"/>
      <c r="AG981" s="236"/>
      <c r="AH981" s="236"/>
      <c r="AI981" s="236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 s="236"/>
      <c r="BB981"/>
    </row>
    <row r="982" spans="1:54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 s="360"/>
      <c r="AA982" s="360"/>
      <c r="AB982"/>
      <c r="AC982"/>
      <c r="AD982" s="236"/>
      <c r="AE982" s="236"/>
      <c r="AF982" s="236"/>
      <c r="AG982" s="236"/>
      <c r="AH982" s="236"/>
      <c r="AI982" s="236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 s="236"/>
      <c r="BB982"/>
    </row>
    <row r="983" spans="1:54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 s="360"/>
      <c r="AA983" s="360"/>
      <c r="AB983"/>
      <c r="AC983"/>
      <c r="AD983" s="236"/>
      <c r="AE983" s="236"/>
      <c r="AF983" s="236"/>
      <c r="AG983" s="236"/>
      <c r="AH983" s="236"/>
      <c r="AI983" s="236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 s="236"/>
      <c r="BB983"/>
    </row>
    <row r="984" spans="1:54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 s="360"/>
      <c r="AA984" s="360"/>
      <c r="AB984"/>
      <c r="AC984"/>
      <c r="AD984" s="236"/>
      <c r="AE984" s="236"/>
      <c r="AF984" s="236"/>
      <c r="AG984" s="236"/>
      <c r="AH984" s="236"/>
      <c r="AI984" s="236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 s="236"/>
      <c r="BB984"/>
    </row>
    <row r="985" spans="1:54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 s="360"/>
      <c r="AA985" s="360"/>
      <c r="AB985"/>
      <c r="AC985"/>
      <c r="AD985" s="236"/>
      <c r="AE985" s="236"/>
      <c r="AF985" s="236"/>
      <c r="AG985" s="236"/>
      <c r="AH985" s="236"/>
      <c r="AI985" s="236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 s="236"/>
      <c r="BB985"/>
    </row>
    <row r="986" spans="1:54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 s="360"/>
      <c r="AA986" s="360"/>
      <c r="AB986"/>
      <c r="AC986"/>
      <c r="AD986" s="236"/>
      <c r="AE986" s="236"/>
      <c r="AF986" s="236"/>
      <c r="AG986" s="236"/>
      <c r="AH986" s="236"/>
      <c r="AI986" s="23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 s="236"/>
      <c r="BB986"/>
    </row>
    <row r="987" spans="1:54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 s="360"/>
      <c r="AA987" s="360"/>
      <c r="AB987"/>
      <c r="AC987"/>
      <c r="AD987" s="236"/>
      <c r="AE987" s="236"/>
      <c r="AF987" s="236"/>
      <c r="AG987" s="236"/>
      <c r="AH987" s="236"/>
      <c r="AI987" s="236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 s="236"/>
      <c r="BB987"/>
    </row>
    <row r="988" spans="1:54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 s="360"/>
      <c r="AA988" s="360"/>
      <c r="AB988"/>
      <c r="AC988"/>
      <c r="AD988" s="236"/>
      <c r="AE988" s="236"/>
      <c r="AF988" s="236"/>
      <c r="AG988" s="236"/>
      <c r="AH988" s="236"/>
      <c r="AI988" s="236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 s="236"/>
      <c r="BB988"/>
    </row>
    <row r="989" spans="1:54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 s="360"/>
      <c r="AA989" s="360"/>
      <c r="AB989"/>
      <c r="AC989"/>
      <c r="AD989" s="236"/>
      <c r="AE989" s="236"/>
      <c r="AF989" s="236"/>
      <c r="AG989" s="236"/>
      <c r="AH989" s="236"/>
      <c r="AI989" s="236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 s="236"/>
      <c r="BB989"/>
    </row>
    <row r="990" spans="1:54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 s="360"/>
      <c r="AA990" s="360"/>
      <c r="AB990"/>
      <c r="AC990"/>
      <c r="AD990" s="236"/>
      <c r="AE990" s="236"/>
      <c r="AF990" s="236"/>
      <c r="AG990" s="236"/>
      <c r="AH990" s="236"/>
      <c r="AI990" s="236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 s="236"/>
      <c r="BB990"/>
    </row>
    <row r="991" spans="1:54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 s="360"/>
      <c r="AA991" s="360"/>
      <c r="AB991"/>
      <c r="AC991"/>
      <c r="AD991" s="236"/>
      <c r="AE991" s="236"/>
      <c r="AF991" s="236"/>
      <c r="AG991" s="236"/>
      <c r="AH991" s="236"/>
      <c r="AI991" s="236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 s="236"/>
      <c r="BB991"/>
    </row>
    <row r="992" spans="1:54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 s="360"/>
      <c r="AA992" s="360"/>
      <c r="AB992"/>
      <c r="AC992"/>
      <c r="AD992" s="236"/>
      <c r="AE992" s="236"/>
      <c r="AF992" s="236"/>
      <c r="AG992" s="236"/>
      <c r="AH992" s="236"/>
      <c r="AI992" s="236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 s="236"/>
      <c r="BB992"/>
    </row>
    <row r="993" spans="1:54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 s="360"/>
      <c r="AA993" s="360"/>
      <c r="AB993"/>
      <c r="AC993"/>
      <c r="AD993" s="236"/>
      <c r="AE993" s="236"/>
      <c r="AF993" s="236"/>
      <c r="AG993" s="236"/>
      <c r="AH993" s="236"/>
      <c r="AI993" s="236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 s="236"/>
      <c r="BB993"/>
    </row>
    <row r="994" spans="1:54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 s="360"/>
      <c r="AA994" s="360"/>
      <c r="AB994"/>
      <c r="AC994"/>
      <c r="AD994" s="236"/>
      <c r="AE994" s="236"/>
      <c r="AF994" s="236"/>
      <c r="AG994" s="236"/>
      <c r="AH994" s="236"/>
      <c r="AI994" s="236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 s="236"/>
      <c r="BB994"/>
    </row>
    <row r="995" spans="1:54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 s="360"/>
      <c r="AA995" s="360"/>
      <c r="AB995"/>
      <c r="AC995"/>
      <c r="AD995" s="236"/>
      <c r="AE995" s="236"/>
      <c r="AF995" s="236"/>
      <c r="AG995" s="236"/>
      <c r="AH995" s="236"/>
      <c r="AI995" s="236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 s="236"/>
      <c r="BB995"/>
    </row>
    <row r="996" spans="1:54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 s="360"/>
      <c r="AA996" s="360"/>
      <c r="AB996"/>
      <c r="AC996"/>
      <c r="AD996" s="236"/>
      <c r="AE996" s="236"/>
      <c r="AF996" s="236"/>
      <c r="AG996" s="236"/>
      <c r="AH996" s="236"/>
      <c r="AI996" s="23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 s="236"/>
      <c r="BB996"/>
    </row>
    <row r="997" spans="1:54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 s="360"/>
      <c r="AA997" s="360"/>
      <c r="AB997"/>
      <c r="AC997"/>
      <c r="AD997" s="236"/>
      <c r="AE997" s="236"/>
      <c r="AF997" s="236"/>
      <c r="AG997" s="236"/>
      <c r="AH997" s="236"/>
      <c r="AI997" s="236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 s="236"/>
      <c r="BB997"/>
    </row>
    <row r="998" spans="1:54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 s="360"/>
      <c r="AA998" s="360"/>
      <c r="AB998"/>
      <c r="AC998"/>
      <c r="AD998" s="236"/>
      <c r="AE998" s="236"/>
      <c r="AF998" s="236"/>
      <c r="AG998" s="236"/>
      <c r="AH998" s="236"/>
      <c r="AI998" s="236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 s="236"/>
      <c r="BB998"/>
    </row>
    <row r="999" spans="1:54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 s="360"/>
      <c r="AA999" s="360"/>
      <c r="AB999"/>
      <c r="AC999"/>
      <c r="AD999" s="236"/>
      <c r="AE999" s="236"/>
      <c r="AF999" s="236"/>
      <c r="AG999" s="236"/>
      <c r="AH999" s="236"/>
      <c r="AI999" s="236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 s="236"/>
      <c r="BB999"/>
    </row>
    <row r="1000" spans="1:54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 s="360"/>
      <c r="AA1000" s="360"/>
      <c r="AB1000"/>
      <c r="AC1000"/>
      <c r="AD1000" s="236"/>
      <c r="AE1000" s="236"/>
      <c r="AF1000" s="236"/>
      <c r="AG1000" s="236"/>
      <c r="AH1000" s="236"/>
      <c r="AI1000" s="236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 s="236"/>
      <c r="BB1000"/>
    </row>
    <row r="1001" spans="1:54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 s="360"/>
      <c r="AA1001" s="360"/>
      <c r="AB1001"/>
      <c r="AC1001"/>
      <c r="AD1001" s="236"/>
      <c r="AE1001" s="236"/>
      <c r="AF1001" s="236"/>
      <c r="AG1001" s="236"/>
      <c r="AH1001" s="236"/>
      <c r="AI1001" s="236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 s="236"/>
      <c r="BB1001"/>
    </row>
    <row r="1002" spans="1:54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 s="360"/>
      <c r="AA1002" s="360"/>
      <c r="AB1002"/>
      <c r="AC1002"/>
      <c r="AD1002" s="236"/>
      <c r="AE1002" s="236"/>
      <c r="AF1002" s="236"/>
      <c r="AG1002" s="236"/>
      <c r="AH1002" s="236"/>
      <c r="AI1002" s="236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 s="236"/>
      <c r="BB1002"/>
    </row>
    <row r="1003" spans="1:54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 s="360"/>
      <c r="AA1003" s="360"/>
      <c r="AB1003"/>
      <c r="AC1003"/>
      <c r="AD1003" s="236"/>
      <c r="AE1003" s="236"/>
      <c r="AF1003" s="236"/>
      <c r="AG1003" s="236"/>
      <c r="AH1003" s="236"/>
      <c r="AI1003" s="236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 s="236"/>
      <c r="BB1003"/>
    </row>
    <row r="1004" spans="1:54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 s="360"/>
      <c r="AA1004" s="360"/>
      <c r="AB1004"/>
      <c r="AC1004"/>
      <c r="AD1004" s="236"/>
      <c r="AE1004" s="236"/>
      <c r="AF1004" s="236"/>
      <c r="AG1004" s="236"/>
      <c r="AH1004" s="236"/>
      <c r="AI1004" s="236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 s="236"/>
      <c r="BB1004"/>
    </row>
    <row r="1005" spans="1:54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 s="360"/>
      <c r="AA1005" s="360"/>
      <c r="AB1005"/>
      <c r="AC1005"/>
      <c r="AD1005" s="236"/>
      <c r="AE1005" s="236"/>
      <c r="AF1005" s="236"/>
      <c r="AG1005" s="236"/>
      <c r="AH1005" s="236"/>
      <c r="AI1005" s="236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 s="236"/>
      <c r="BB1005"/>
    </row>
    <row r="1006" spans="1:54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 s="360"/>
      <c r="AA1006" s="360"/>
      <c r="AB1006"/>
      <c r="AC1006"/>
      <c r="AD1006" s="236"/>
      <c r="AE1006" s="236"/>
      <c r="AF1006" s="236"/>
      <c r="AG1006" s="236"/>
      <c r="AH1006" s="236"/>
      <c r="AI1006" s="23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 s="236"/>
      <c r="BB1006"/>
    </row>
    <row r="1007" spans="1:54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 s="360"/>
      <c r="AA1007" s="360"/>
      <c r="AB1007"/>
      <c r="AC1007"/>
      <c r="AD1007" s="236"/>
      <c r="AE1007" s="236"/>
      <c r="AF1007" s="236"/>
      <c r="AG1007" s="236"/>
      <c r="AH1007" s="236"/>
      <c r="AI1007" s="236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 s="236"/>
      <c r="BB1007"/>
    </row>
    <row r="1008" spans="1:54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 s="360"/>
      <c r="AA1008" s="360"/>
      <c r="AB1008"/>
      <c r="AC1008"/>
      <c r="AD1008" s="236"/>
      <c r="AE1008" s="236"/>
      <c r="AF1008" s="236"/>
      <c r="AG1008" s="236"/>
      <c r="AH1008" s="236"/>
      <c r="AI1008" s="236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 s="236"/>
      <c r="BB1008"/>
    </row>
    <row r="1009" spans="1:54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 s="360"/>
      <c r="AA1009" s="360"/>
      <c r="AB1009"/>
      <c r="AC1009"/>
      <c r="AD1009" s="236"/>
      <c r="AE1009" s="236"/>
      <c r="AF1009" s="236"/>
      <c r="AG1009" s="236"/>
      <c r="AH1009" s="236"/>
      <c r="AI1009" s="236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 s="236"/>
      <c r="BB1009"/>
    </row>
    <row r="1010" spans="1:54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 s="360"/>
      <c r="AA1010" s="360"/>
      <c r="AB1010"/>
      <c r="AC1010"/>
      <c r="AD1010" s="236"/>
      <c r="AE1010" s="236"/>
      <c r="AF1010" s="236"/>
      <c r="AG1010" s="236"/>
      <c r="AH1010" s="236"/>
      <c r="AI1010" s="236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 s="236"/>
      <c r="BB1010"/>
    </row>
    <row r="1011" spans="1:54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 s="360"/>
      <c r="AA1011" s="360"/>
      <c r="AB1011"/>
      <c r="AC1011"/>
      <c r="AD1011" s="236"/>
      <c r="AE1011" s="236"/>
      <c r="AF1011" s="236"/>
      <c r="AG1011" s="236"/>
      <c r="AH1011" s="236"/>
      <c r="AI1011" s="236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 s="236"/>
      <c r="BB1011"/>
    </row>
    <row r="1012" spans="1:54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 s="360"/>
      <c r="AA1012" s="360"/>
      <c r="AB1012"/>
      <c r="AC1012"/>
      <c r="AD1012" s="236"/>
      <c r="AE1012" s="236"/>
      <c r="AF1012" s="236"/>
      <c r="AG1012" s="236"/>
      <c r="AH1012" s="236"/>
      <c r="AI1012" s="236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 s="236"/>
      <c r="BB1012"/>
    </row>
    <row r="1013" spans="1:54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 s="360"/>
      <c r="AA1013" s="360"/>
      <c r="AB1013"/>
      <c r="AC1013"/>
      <c r="AD1013" s="236"/>
      <c r="AE1013" s="236"/>
      <c r="AF1013" s="236"/>
      <c r="AG1013" s="236"/>
      <c r="AH1013" s="236"/>
      <c r="AI1013" s="236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 s="236"/>
      <c r="BB1013"/>
    </row>
    <row r="1014" spans="1:54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 s="360"/>
      <c r="AA1014" s="360"/>
      <c r="AB1014"/>
      <c r="AC1014"/>
      <c r="AD1014" s="236"/>
      <c r="AE1014" s="236"/>
      <c r="AF1014" s="236"/>
      <c r="AG1014" s="236"/>
      <c r="AH1014" s="236"/>
      <c r="AI1014" s="236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 s="236"/>
      <c r="BB1014"/>
    </row>
    <row r="1015" spans="1:54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 s="360"/>
      <c r="AA1015" s="360"/>
      <c r="AB1015"/>
      <c r="AC1015"/>
      <c r="AD1015" s="236"/>
      <c r="AE1015" s="236"/>
      <c r="AF1015" s="236"/>
      <c r="AG1015" s="236"/>
      <c r="AH1015" s="236"/>
      <c r="AI1015" s="236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 s="236"/>
      <c r="BB1015"/>
    </row>
    <row r="1016" spans="1:54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 s="360"/>
      <c r="AA1016" s="360"/>
      <c r="AB1016"/>
      <c r="AC1016"/>
      <c r="AD1016" s="236"/>
      <c r="AE1016" s="236"/>
      <c r="AF1016" s="236"/>
      <c r="AG1016" s="236"/>
      <c r="AH1016" s="236"/>
      <c r="AI1016" s="23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 s="236"/>
      <c r="BB1016"/>
    </row>
    <row r="1017" spans="1:54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 s="360"/>
      <c r="AA1017" s="360"/>
      <c r="AB1017"/>
      <c r="AC1017"/>
      <c r="AD1017" s="236"/>
      <c r="AE1017" s="236"/>
      <c r="AF1017" s="236"/>
      <c r="AG1017" s="236"/>
      <c r="AH1017" s="236"/>
      <c r="AI1017" s="236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 s="236"/>
      <c r="BB1017"/>
    </row>
    <row r="1018" spans="1:54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 s="360"/>
      <c r="AA1018" s="360"/>
      <c r="AB1018"/>
      <c r="AC1018"/>
      <c r="AD1018" s="236"/>
      <c r="AE1018" s="236"/>
      <c r="AF1018" s="236"/>
      <c r="AG1018" s="236"/>
      <c r="AH1018" s="236"/>
      <c r="AI1018" s="236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 s="236"/>
      <c r="BB1018"/>
    </row>
    <row r="1019" spans="1:54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 s="360"/>
      <c r="AA1019" s="360"/>
      <c r="AB1019"/>
      <c r="AC1019"/>
      <c r="AD1019" s="236"/>
      <c r="AE1019" s="236"/>
      <c r="AF1019" s="236"/>
      <c r="AG1019" s="236"/>
      <c r="AH1019" s="236"/>
      <c r="AI1019" s="236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 s="236"/>
      <c r="BB1019"/>
    </row>
    <row r="1020" spans="1:54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 s="360"/>
      <c r="AA1020" s="360"/>
      <c r="AB1020"/>
      <c r="AC1020"/>
      <c r="AD1020" s="236"/>
      <c r="AE1020" s="236"/>
      <c r="AF1020" s="236"/>
      <c r="AG1020" s="236"/>
      <c r="AH1020" s="236"/>
      <c r="AI1020" s="236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 s="236"/>
      <c r="BB1020"/>
    </row>
    <row r="1021" spans="1:54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 s="360"/>
      <c r="AA1021" s="360"/>
      <c r="AB1021"/>
      <c r="AC1021"/>
      <c r="AD1021" s="236"/>
      <c r="AE1021" s="236"/>
      <c r="AF1021" s="236"/>
      <c r="AG1021" s="236"/>
      <c r="AH1021" s="236"/>
      <c r="AI1021" s="236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 s="236"/>
      <c r="BB1021"/>
    </row>
    <row r="1022" spans="1:54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 s="360"/>
      <c r="AA1022" s="360"/>
      <c r="AB1022"/>
      <c r="AC1022"/>
      <c r="AD1022" s="236"/>
      <c r="AE1022" s="236"/>
      <c r="AF1022" s="236"/>
      <c r="AG1022" s="236"/>
      <c r="AH1022" s="236"/>
      <c r="AI1022" s="236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 s="236"/>
      <c r="BB1022"/>
    </row>
    <row r="1023" spans="1:54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 s="360"/>
      <c r="AA1023" s="360"/>
      <c r="AB1023"/>
      <c r="AC1023"/>
      <c r="AD1023" s="236"/>
      <c r="AE1023" s="236"/>
      <c r="AF1023" s="236"/>
      <c r="AG1023" s="236"/>
      <c r="AH1023" s="236"/>
      <c r="AI1023" s="236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 s="236"/>
      <c r="BB1023"/>
    </row>
    <row r="1024" spans="1:54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 s="360"/>
      <c r="AA1024" s="360"/>
      <c r="AB1024"/>
      <c r="AC1024"/>
      <c r="AD1024" s="236"/>
      <c r="AE1024" s="236"/>
      <c r="AF1024" s="236"/>
      <c r="AG1024" s="236"/>
      <c r="AH1024" s="236"/>
      <c r="AI1024" s="236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 s="236"/>
      <c r="BB1024"/>
    </row>
    <row r="1025" spans="1:54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 s="360"/>
      <c r="AA1025" s="360"/>
      <c r="AB1025"/>
      <c r="AC1025"/>
      <c r="AD1025" s="236"/>
      <c r="AE1025" s="236"/>
      <c r="AF1025" s="236"/>
      <c r="AG1025" s="236"/>
      <c r="AH1025" s="236"/>
      <c r="AI1025" s="236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 s="236"/>
      <c r="BB1025"/>
    </row>
    <row r="1026" spans="1:54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 s="360"/>
      <c r="AA1026" s="360"/>
      <c r="AB1026"/>
      <c r="AC1026"/>
      <c r="AD1026" s="236"/>
      <c r="AE1026" s="236"/>
      <c r="AF1026" s="236"/>
      <c r="AG1026" s="236"/>
      <c r="AH1026" s="236"/>
      <c r="AI1026" s="23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 s="236"/>
      <c r="BB1026"/>
    </row>
    <row r="1027" spans="1:54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 s="360"/>
      <c r="AA1027" s="360"/>
      <c r="AB1027"/>
      <c r="AC1027"/>
      <c r="AD1027" s="236"/>
      <c r="AE1027" s="236"/>
      <c r="AF1027" s="236"/>
      <c r="AG1027" s="236"/>
      <c r="AH1027" s="236"/>
      <c r="AI1027" s="236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 s="236"/>
      <c r="BB1027"/>
    </row>
    <row r="1028" spans="1:54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 s="360"/>
      <c r="AA1028" s="360"/>
      <c r="AB1028"/>
      <c r="AC1028"/>
      <c r="AD1028" s="236"/>
      <c r="AE1028" s="236"/>
      <c r="AF1028" s="236"/>
      <c r="AG1028" s="236"/>
      <c r="AH1028" s="236"/>
      <c r="AI1028" s="236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 s="236"/>
      <c r="BB1028"/>
    </row>
    <row r="1029" spans="1:54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 s="360"/>
      <c r="AA1029" s="360"/>
      <c r="AB1029"/>
      <c r="AC1029"/>
      <c r="AD1029" s="236"/>
      <c r="AE1029" s="236"/>
      <c r="AF1029" s="236"/>
      <c r="AG1029" s="236"/>
      <c r="AH1029" s="236"/>
      <c r="AI1029" s="236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 s="236"/>
      <c r="BB1029"/>
    </row>
    <row r="1030" spans="1:54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 s="360"/>
      <c r="AA1030" s="360"/>
      <c r="AB1030"/>
      <c r="AC1030"/>
      <c r="AD1030" s="236"/>
      <c r="AE1030" s="236"/>
      <c r="AF1030" s="236"/>
      <c r="AG1030" s="236"/>
      <c r="AH1030" s="236"/>
      <c r="AI1030" s="236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 s="236"/>
      <c r="BB1030"/>
    </row>
    <row r="1031" spans="1:54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 s="360"/>
      <c r="AA1031" s="360"/>
      <c r="AB1031"/>
      <c r="AC1031"/>
      <c r="AD1031" s="236"/>
      <c r="AE1031" s="236"/>
      <c r="AF1031" s="236"/>
      <c r="AG1031" s="236"/>
      <c r="AH1031" s="236"/>
      <c r="AI1031" s="236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 s="236"/>
      <c r="BB1031"/>
    </row>
    <row r="1032" spans="1:54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 s="360"/>
      <c r="AA1032" s="360"/>
      <c r="AB1032"/>
      <c r="AC1032"/>
      <c r="AD1032" s="236"/>
      <c r="AE1032" s="236"/>
      <c r="AF1032" s="236"/>
      <c r="AG1032" s="236"/>
      <c r="AH1032" s="236"/>
      <c r="AI1032" s="236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 s="236"/>
      <c r="BB1032"/>
    </row>
    <row r="1033" spans="1:54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 s="360"/>
      <c r="AA1033" s="360"/>
      <c r="AB1033"/>
      <c r="AC1033"/>
      <c r="AD1033" s="236"/>
      <c r="AE1033" s="236"/>
      <c r="AF1033" s="236"/>
      <c r="AG1033" s="236"/>
      <c r="AH1033" s="236"/>
      <c r="AI1033" s="236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 s="236"/>
      <c r="BB1033"/>
    </row>
    <row r="1034" spans="1:54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 s="360"/>
      <c r="AA1034" s="360"/>
      <c r="AB1034"/>
      <c r="AC1034"/>
      <c r="AD1034" s="236"/>
      <c r="AE1034" s="236"/>
      <c r="AF1034" s="236"/>
      <c r="AG1034" s="236"/>
      <c r="AH1034" s="236"/>
      <c r="AI1034" s="236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 s="236"/>
      <c r="BB1034"/>
    </row>
    <row r="1035" spans="1:54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 s="360"/>
      <c r="AA1035" s="360"/>
      <c r="AB1035"/>
      <c r="AC1035"/>
      <c r="AD1035" s="236"/>
      <c r="AE1035" s="236"/>
      <c r="AF1035" s="236"/>
      <c r="AG1035" s="236"/>
      <c r="AH1035" s="236"/>
      <c r="AI1035" s="236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 s="236"/>
      <c r="BB1035"/>
    </row>
    <row r="1036" spans="1:54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 s="360"/>
      <c r="AA1036" s="360"/>
      <c r="AB1036"/>
      <c r="AC1036"/>
      <c r="AD1036" s="236"/>
      <c r="AE1036" s="236"/>
      <c r="AF1036" s="236"/>
      <c r="AG1036" s="236"/>
      <c r="AH1036" s="236"/>
      <c r="AI1036" s="2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 s="236"/>
      <c r="BB1036"/>
    </row>
    <row r="1037" spans="1:54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 s="360"/>
      <c r="AA1037" s="360"/>
      <c r="AB1037"/>
      <c r="AC1037"/>
      <c r="AD1037" s="236"/>
      <c r="AE1037" s="236"/>
      <c r="AF1037" s="236"/>
      <c r="AG1037" s="236"/>
      <c r="AH1037" s="236"/>
      <c r="AI1037" s="236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 s="236"/>
      <c r="BB1037"/>
    </row>
    <row r="1038" spans="1:54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 s="360"/>
      <c r="AA1038" s="360"/>
      <c r="AB1038"/>
      <c r="AC1038"/>
      <c r="AD1038" s="236"/>
      <c r="AE1038" s="236"/>
      <c r="AF1038" s="236"/>
      <c r="AG1038" s="236"/>
      <c r="AH1038" s="236"/>
      <c r="AI1038" s="236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 s="236"/>
      <c r="BB1038"/>
    </row>
    <row r="1039" spans="1:54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 s="360"/>
      <c r="AA1039" s="360"/>
      <c r="AB1039"/>
      <c r="AC1039"/>
      <c r="AD1039" s="236"/>
      <c r="AE1039" s="236"/>
      <c r="AF1039" s="236"/>
      <c r="AG1039" s="236"/>
      <c r="AH1039" s="236"/>
      <c r="AI1039" s="236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 s="236"/>
      <c r="BB1039"/>
    </row>
    <row r="1040" spans="1:54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 s="360"/>
      <c r="AA1040" s="360"/>
      <c r="AB1040"/>
      <c r="AC1040"/>
      <c r="AD1040" s="236"/>
      <c r="AE1040" s="236"/>
      <c r="AF1040" s="236"/>
      <c r="AG1040" s="236"/>
      <c r="AH1040" s="236"/>
      <c r="AI1040" s="236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 s="236"/>
      <c r="BB1040"/>
    </row>
    <row r="1041" spans="1:54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 s="360"/>
      <c r="AA1041" s="360"/>
      <c r="AB1041"/>
      <c r="AC1041"/>
      <c r="AD1041" s="236"/>
      <c r="AE1041" s="236"/>
      <c r="AF1041" s="236"/>
      <c r="AG1041" s="236"/>
      <c r="AH1041" s="236"/>
      <c r="AI1041" s="236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 s="236"/>
      <c r="BB1041"/>
    </row>
    <row r="1042" spans="1:54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 s="360"/>
      <c r="AA1042" s="360"/>
      <c r="AB1042"/>
      <c r="AC1042"/>
      <c r="AD1042" s="236"/>
      <c r="AE1042" s="236"/>
      <c r="AF1042" s="236"/>
      <c r="AG1042" s="236"/>
      <c r="AH1042" s="236"/>
      <c r="AI1042" s="236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 s="236"/>
      <c r="BB1042"/>
    </row>
    <row r="1043" spans="1:54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 s="360"/>
      <c r="AA1043" s="360"/>
      <c r="AB1043"/>
      <c r="AC1043"/>
      <c r="AD1043" s="236"/>
      <c r="AE1043" s="236"/>
      <c r="AF1043" s="236"/>
      <c r="AG1043" s="236"/>
      <c r="AH1043" s="236"/>
      <c r="AI1043" s="236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 s="236"/>
      <c r="BB1043"/>
    </row>
    <row r="1044" spans="1:54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 s="360"/>
      <c r="AA1044" s="360"/>
      <c r="AB1044"/>
      <c r="AC1044"/>
      <c r="AD1044" s="236"/>
      <c r="AE1044" s="236"/>
      <c r="AF1044" s="236"/>
      <c r="AG1044" s="236"/>
      <c r="AH1044" s="236"/>
      <c r="AI1044" s="236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 s="236"/>
      <c r="BB1044"/>
    </row>
    <row r="1045" spans="1:54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 s="360"/>
      <c r="AA1045" s="360"/>
      <c r="AB1045"/>
      <c r="AC1045"/>
      <c r="AD1045" s="236"/>
      <c r="AE1045" s="236"/>
      <c r="AF1045" s="236"/>
      <c r="AG1045" s="236"/>
      <c r="AH1045" s="236"/>
      <c r="AI1045" s="236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 s="236"/>
      <c r="BB1045"/>
    </row>
    <row r="1046" spans="1:54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 s="360"/>
      <c r="AA1046" s="360"/>
      <c r="AB1046"/>
      <c r="AC1046"/>
      <c r="AD1046" s="236"/>
      <c r="AE1046" s="236"/>
      <c r="AF1046" s="236"/>
      <c r="AG1046" s="236"/>
      <c r="AH1046" s="236"/>
      <c r="AI1046" s="23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 s="236"/>
      <c r="BB1046"/>
    </row>
    <row r="1047" spans="1:54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 s="360"/>
      <c r="AA1047" s="360"/>
      <c r="AB1047"/>
      <c r="AC1047"/>
      <c r="AD1047" s="236"/>
      <c r="AE1047" s="236"/>
      <c r="AF1047" s="236"/>
      <c r="AG1047" s="236"/>
      <c r="AH1047" s="236"/>
      <c r="AI1047" s="236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 s="236"/>
      <c r="BB1047"/>
    </row>
    <row r="1048" spans="1:54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 s="360"/>
      <c r="AA1048" s="360"/>
      <c r="AB1048"/>
      <c r="AC1048"/>
      <c r="AD1048" s="236"/>
      <c r="AE1048" s="236"/>
      <c r="AF1048" s="236"/>
      <c r="AG1048" s="236"/>
      <c r="AH1048" s="236"/>
      <c r="AI1048" s="236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 s="236"/>
      <c r="BB1048"/>
    </row>
    <row r="1049" spans="1:54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 s="360"/>
      <c r="AA1049" s="360"/>
      <c r="AB1049"/>
      <c r="AC1049"/>
      <c r="AD1049" s="236"/>
      <c r="AE1049" s="236"/>
      <c r="AF1049" s="236"/>
      <c r="AG1049" s="236"/>
      <c r="AH1049" s="236"/>
      <c r="AI1049" s="236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 s="236"/>
      <c r="BB1049"/>
    </row>
    <row r="1050" spans="1:54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 s="360"/>
      <c r="AA1050" s="360"/>
      <c r="AB1050"/>
      <c r="AC1050"/>
      <c r="AD1050" s="236"/>
      <c r="AE1050" s="236"/>
      <c r="AF1050" s="236"/>
      <c r="AG1050" s="236"/>
      <c r="AH1050" s="236"/>
      <c r="AI1050" s="236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 s="236"/>
      <c r="BB1050"/>
    </row>
    <row r="1051" spans="1:54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 s="360"/>
      <c r="AA1051" s="360"/>
      <c r="AB1051"/>
      <c r="AC1051"/>
      <c r="AD1051" s="236"/>
      <c r="AE1051" s="236"/>
      <c r="AF1051" s="236"/>
      <c r="AG1051" s="236"/>
      <c r="AH1051" s="236"/>
      <c r="AI1051" s="236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 s="236"/>
      <c r="BB1051"/>
    </row>
    <row r="1052" spans="1:54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 s="360"/>
      <c r="AA1052" s="360"/>
      <c r="AB1052"/>
      <c r="AC1052"/>
      <c r="AD1052" s="236"/>
      <c r="AE1052" s="236"/>
      <c r="AF1052" s="236"/>
      <c r="AG1052" s="236"/>
      <c r="AH1052" s="236"/>
      <c r="AI1052" s="236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 s="236"/>
      <c r="BB1052"/>
    </row>
    <row r="1053" spans="1:54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 s="360"/>
      <c r="AA1053" s="360"/>
      <c r="AB1053"/>
      <c r="AC1053"/>
      <c r="AD1053" s="236"/>
      <c r="AE1053" s="236"/>
      <c r="AF1053" s="236"/>
      <c r="AG1053" s="236"/>
      <c r="AH1053" s="236"/>
      <c r="AI1053" s="236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 s="236"/>
      <c r="BB1053"/>
    </row>
    <row r="1054" spans="1:54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 s="360"/>
      <c r="AA1054" s="360"/>
      <c r="AB1054"/>
      <c r="AC1054"/>
      <c r="AD1054" s="236"/>
      <c r="AE1054" s="236"/>
      <c r="AF1054" s="236"/>
      <c r="AG1054" s="236"/>
      <c r="AH1054" s="236"/>
      <c r="AI1054" s="236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 s="236"/>
      <c r="BB1054"/>
    </row>
    <row r="1055" spans="1:54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 s="360"/>
      <c r="AA1055" s="360"/>
      <c r="AB1055"/>
      <c r="AC1055"/>
      <c r="AD1055" s="236"/>
      <c r="AE1055" s="236"/>
      <c r="AF1055" s="236"/>
      <c r="AG1055" s="236"/>
      <c r="AH1055" s="236"/>
      <c r="AI1055" s="236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 s="236"/>
      <c r="BB1055"/>
    </row>
    <row r="1056" spans="1:54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 s="360"/>
      <c r="AA1056" s="360"/>
      <c r="AB1056"/>
      <c r="AC1056"/>
      <c r="AD1056" s="236"/>
      <c r="AE1056" s="236"/>
      <c r="AF1056" s="236"/>
      <c r="AG1056" s="236"/>
      <c r="AH1056" s="236"/>
      <c r="AI1056" s="23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 s="236"/>
      <c r="BB1056"/>
    </row>
    <row r="1057" spans="1:54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 s="360"/>
      <c r="AA1057" s="360"/>
      <c r="AB1057"/>
      <c r="AC1057"/>
      <c r="AD1057" s="236"/>
      <c r="AE1057" s="236"/>
      <c r="AF1057" s="236"/>
      <c r="AG1057" s="236"/>
      <c r="AH1057" s="236"/>
      <c r="AI1057" s="236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 s="236"/>
      <c r="BB1057"/>
    </row>
    <row r="1058" spans="1:54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 s="360"/>
      <c r="AA1058" s="360"/>
      <c r="AB1058"/>
      <c r="AC1058"/>
      <c r="AD1058" s="236"/>
      <c r="AE1058" s="236"/>
      <c r="AF1058" s="236"/>
      <c r="AG1058" s="236"/>
      <c r="AH1058" s="236"/>
      <c r="AI1058" s="236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 s="236"/>
      <c r="BB1058"/>
    </row>
    <row r="1059" spans="1:54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 s="360"/>
      <c r="AA1059" s="360"/>
      <c r="AB1059"/>
      <c r="AC1059"/>
      <c r="AD1059" s="236"/>
      <c r="AE1059" s="236"/>
      <c r="AF1059" s="236"/>
      <c r="AG1059" s="236"/>
      <c r="AH1059" s="236"/>
      <c r="AI1059" s="236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 s="236"/>
      <c r="BB1059"/>
    </row>
    <row r="1060" spans="1:54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 s="360"/>
      <c r="AA1060" s="360"/>
      <c r="AB1060"/>
      <c r="AC1060"/>
      <c r="AD1060" s="236"/>
      <c r="AE1060" s="236"/>
      <c r="AF1060" s="236"/>
      <c r="AG1060" s="236"/>
      <c r="AH1060" s="236"/>
      <c r="AI1060" s="236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 s="236"/>
      <c r="BB1060"/>
    </row>
    <row r="1061" spans="1:54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 s="360"/>
      <c r="AA1061" s="360"/>
      <c r="AB1061"/>
      <c r="AC1061"/>
      <c r="AD1061" s="236"/>
      <c r="AE1061" s="236"/>
      <c r="AF1061" s="236"/>
      <c r="AG1061" s="236"/>
      <c r="AH1061" s="236"/>
      <c r="AI1061" s="236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 s="236"/>
      <c r="BB1061"/>
    </row>
    <row r="1062" spans="1:54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 s="360"/>
      <c r="AA1062" s="360"/>
      <c r="AB1062"/>
      <c r="AC1062"/>
      <c r="AD1062" s="236"/>
      <c r="AE1062" s="236"/>
      <c r="AF1062" s="236"/>
      <c r="AG1062" s="236"/>
      <c r="AH1062" s="236"/>
      <c r="AI1062" s="236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 s="236"/>
      <c r="BB1062"/>
    </row>
    <row r="1063" spans="1:54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 s="360"/>
      <c r="AA1063" s="360"/>
      <c r="AB1063"/>
      <c r="AC1063"/>
      <c r="AD1063" s="236"/>
      <c r="AE1063" s="236"/>
      <c r="AF1063" s="236"/>
      <c r="AG1063" s="236"/>
      <c r="AH1063" s="236"/>
      <c r="AI1063" s="236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 s="236"/>
      <c r="BB1063"/>
    </row>
    <row r="1064" spans="1:54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 s="360"/>
      <c r="AA1064" s="360"/>
      <c r="AB1064"/>
      <c r="AC1064"/>
      <c r="AD1064" s="236"/>
      <c r="AE1064" s="236"/>
      <c r="AF1064" s="236"/>
      <c r="AG1064" s="236"/>
      <c r="AH1064" s="236"/>
      <c r="AI1064" s="236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 s="236"/>
      <c r="BB1064"/>
    </row>
    <row r="1065" spans="1:54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 s="360"/>
      <c r="AA1065" s="360"/>
      <c r="AB1065"/>
      <c r="AC1065"/>
      <c r="AD1065" s="236"/>
      <c r="AE1065" s="236"/>
      <c r="AF1065" s="236"/>
      <c r="AG1065" s="236"/>
      <c r="AH1065" s="236"/>
      <c r="AI1065" s="236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 s="236"/>
      <c r="BB1065"/>
    </row>
    <row r="1066" spans="1:54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 s="360"/>
      <c r="AA1066" s="360"/>
      <c r="AB1066"/>
      <c r="AC1066"/>
      <c r="AD1066" s="236"/>
      <c r="AE1066" s="236"/>
      <c r="AF1066" s="236"/>
      <c r="AG1066" s="236"/>
      <c r="AH1066" s="236"/>
      <c r="AI1066" s="23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 s="236"/>
      <c r="BB1066"/>
    </row>
    <row r="1067" spans="1:54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 s="360"/>
      <c r="AA1067" s="360"/>
      <c r="AB1067"/>
      <c r="AC1067"/>
      <c r="AD1067" s="236"/>
      <c r="AE1067" s="236"/>
      <c r="AF1067" s="236"/>
      <c r="AG1067" s="236"/>
      <c r="AH1067" s="236"/>
      <c r="AI1067" s="236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 s="236"/>
      <c r="BB1067"/>
    </row>
    <row r="1068" spans="1:54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 s="360"/>
      <c r="AA1068" s="360"/>
      <c r="AB1068"/>
      <c r="AC1068"/>
      <c r="AD1068" s="236"/>
      <c r="AE1068" s="236"/>
      <c r="AF1068" s="236"/>
      <c r="AG1068" s="236"/>
      <c r="AH1068" s="236"/>
      <c r="AI1068" s="236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 s="236"/>
      <c r="BB1068"/>
    </row>
    <row r="1069" spans="1:54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 s="360"/>
      <c r="AA1069" s="360"/>
      <c r="AB1069"/>
      <c r="AC1069"/>
      <c r="AD1069" s="236"/>
      <c r="AE1069" s="236"/>
      <c r="AF1069" s="236"/>
      <c r="AG1069" s="236"/>
      <c r="AH1069" s="236"/>
      <c r="AI1069" s="236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 s="236"/>
      <c r="BB1069"/>
    </row>
    <row r="1070" spans="1:54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 s="360"/>
      <c r="AA1070" s="360"/>
      <c r="AB1070"/>
      <c r="AC1070"/>
      <c r="AD1070" s="236"/>
      <c r="AE1070" s="236"/>
      <c r="AF1070" s="236"/>
      <c r="AG1070" s="236"/>
      <c r="AH1070" s="236"/>
      <c r="AI1070" s="236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 s="236"/>
      <c r="BB1070"/>
    </row>
    <row r="1071" spans="1:54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 s="360"/>
      <c r="AA1071" s="360"/>
      <c r="AB1071"/>
      <c r="AC1071"/>
      <c r="AD1071" s="236"/>
      <c r="AE1071" s="236"/>
      <c r="AF1071" s="236"/>
      <c r="AG1071" s="236"/>
      <c r="AH1071" s="236"/>
      <c r="AI1071" s="236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 s="236"/>
      <c r="BB1071"/>
    </row>
    <row r="1072" spans="1:54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 s="360"/>
      <c r="AA1072" s="360"/>
      <c r="AB1072"/>
      <c r="AC1072"/>
      <c r="AD1072" s="236"/>
      <c r="AE1072" s="236"/>
      <c r="AF1072" s="236"/>
      <c r="AG1072" s="236"/>
      <c r="AH1072" s="236"/>
      <c r="AI1072" s="236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 s="236"/>
      <c r="BB1072"/>
    </row>
    <row r="1073" spans="1:54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 s="360"/>
      <c r="AA1073" s="360"/>
      <c r="AB1073"/>
      <c r="AC1073"/>
      <c r="AD1073" s="236"/>
      <c r="AE1073" s="236"/>
      <c r="AF1073" s="236"/>
      <c r="AG1073" s="236"/>
      <c r="AH1073" s="236"/>
      <c r="AI1073" s="236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 s="236"/>
      <c r="BB1073"/>
    </row>
    <row r="1074" spans="1:54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 s="360"/>
      <c r="AA1074" s="360"/>
      <c r="AB1074"/>
      <c r="AC1074"/>
      <c r="AD1074" s="236"/>
      <c r="AE1074" s="236"/>
      <c r="AF1074" s="236"/>
      <c r="AG1074" s="236"/>
      <c r="AH1074" s="236"/>
      <c r="AI1074" s="236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 s="236"/>
      <c r="BB1074"/>
    </row>
    <row r="1075" spans="1:54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 s="360"/>
      <c r="AA1075" s="360"/>
      <c r="AB1075"/>
      <c r="AC1075"/>
      <c r="AD1075" s="236"/>
      <c r="AE1075" s="236"/>
      <c r="AF1075" s="236"/>
      <c r="AG1075" s="236"/>
      <c r="AH1075" s="236"/>
      <c r="AI1075" s="236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 s="236"/>
      <c r="BB1075"/>
    </row>
    <row r="1076" spans="1:54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 s="360"/>
      <c r="AA1076" s="360"/>
      <c r="AB1076"/>
      <c r="AC1076"/>
      <c r="AD1076" s="236"/>
      <c r="AE1076" s="236"/>
      <c r="AF1076" s="236"/>
      <c r="AG1076" s="236"/>
      <c r="AH1076" s="236"/>
      <c r="AI1076" s="23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 s="236"/>
      <c r="BB1076"/>
    </row>
    <row r="1077" spans="1:54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 s="360"/>
      <c r="AA1077" s="360"/>
      <c r="AB1077"/>
      <c r="AC1077"/>
      <c r="AD1077" s="236"/>
      <c r="AE1077" s="236"/>
      <c r="AF1077" s="236"/>
      <c r="AG1077" s="236"/>
      <c r="AH1077" s="236"/>
      <c r="AI1077" s="236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 s="236"/>
      <c r="BB1077"/>
    </row>
    <row r="1078" spans="1:54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 s="360"/>
      <c r="AA1078" s="360"/>
      <c r="AB1078"/>
      <c r="AC1078"/>
      <c r="AD1078" s="236"/>
      <c r="AE1078" s="236"/>
      <c r="AF1078" s="236"/>
      <c r="AG1078" s="236"/>
      <c r="AH1078" s="236"/>
      <c r="AI1078" s="236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 s="236"/>
      <c r="BB1078"/>
    </row>
    <row r="1079" spans="1:54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 s="360"/>
      <c r="AA1079" s="360"/>
      <c r="AB1079"/>
      <c r="AC1079"/>
      <c r="AD1079" s="236"/>
      <c r="AE1079" s="236"/>
      <c r="AF1079" s="236"/>
      <c r="AG1079" s="236"/>
      <c r="AH1079" s="236"/>
      <c r="AI1079" s="236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 s="236"/>
      <c r="BB1079"/>
    </row>
    <row r="1080" spans="1:54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 s="360"/>
      <c r="AA1080" s="360"/>
      <c r="AB1080"/>
      <c r="AC1080"/>
      <c r="AD1080" s="236"/>
      <c r="AE1080" s="236"/>
      <c r="AF1080" s="236"/>
      <c r="AG1080" s="236"/>
      <c r="AH1080" s="236"/>
      <c r="AI1080" s="236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 s="236"/>
      <c r="BB1080"/>
    </row>
    <row r="1081" spans="1:54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 s="360"/>
      <c r="AA1081" s="360"/>
      <c r="AB1081"/>
      <c r="AC1081"/>
      <c r="AD1081" s="236"/>
      <c r="AE1081" s="236"/>
      <c r="AF1081" s="236"/>
      <c r="AG1081" s="236"/>
      <c r="AH1081" s="236"/>
      <c r="AI1081" s="236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 s="236"/>
      <c r="BB1081"/>
    </row>
    <row r="1082" spans="1:54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 s="360"/>
      <c r="AA1082" s="360"/>
      <c r="AB1082"/>
      <c r="AC1082"/>
      <c r="AD1082" s="236"/>
      <c r="AE1082" s="236"/>
      <c r="AF1082" s="236"/>
      <c r="AG1082" s="236"/>
      <c r="AH1082" s="236"/>
      <c r="AI1082" s="236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 s="236"/>
      <c r="BB1082"/>
    </row>
    <row r="1083" spans="1:54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 s="360"/>
      <c r="AA1083" s="360"/>
      <c r="AB1083"/>
      <c r="AC1083"/>
      <c r="AD1083" s="236"/>
      <c r="AE1083" s="236"/>
      <c r="AF1083" s="236"/>
      <c r="AG1083" s="236"/>
      <c r="AH1083" s="236"/>
      <c r="AI1083" s="236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 s="236"/>
      <c r="BB1083"/>
    </row>
    <row r="1084" spans="1:54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 s="360"/>
      <c r="AA1084" s="360"/>
      <c r="AB1084"/>
      <c r="AC1084"/>
      <c r="AD1084" s="236"/>
      <c r="AE1084" s="236"/>
      <c r="AF1084" s="236"/>
      <c r="AG1084" s="236"/>
      <c r="AH1084" s="236"/>
      <c r="AI1084" s="236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 s="236"/>
      <c r="BB1084"/>
    </row>
    <row r="1085" spans="1:54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 s="360"/>
      <c r="AA1085" s="360"/>
      <c r="AB1085"/>
      <c r="AC1085"/>
      <c r="AD1085" s="236"/>
      <c r="AE1085" s="236"/>
      <c r="AF1085" s="236"/>
      <c r="AG1085" s="236"/>
      <c r="AH1085" s="236"/>
      <c r="AI1085" s="236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 s="236"/>
      <c r="BB1085"/>
    </row>
    <row r="1086" spans="1:54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 s="360"/>
      <c r="AA1086" s="360"/>
      <c r="AB1086"/>
      <c r="AC1086"/>
      <c r="AD1086" s="236"/>
      <c r="AE1086" s="236"/>
      <c r="AF1086" s="236"/>
      <c r="AG1086" s="236"/>
      <c r="AH1086" s="236"/>
      <c r="AI1086" s="23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 s="236"/>
      <c r="BB1086"/>
    </row>
    <row r="1087" spans="1:54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 s="360"/>
      <c r="AA1087" s="360"/>
      <c r="AB1087"/>
      <c r="AC1087"/>
      <c r="AD1087" s="236"/>
      <c r="AE1087" s="236"/>
      <c r="AF1087" s="236"/>
      <c r="AG1087" s="236"/>
      <c r="AH1087" s="236"/>
      <c r="AI1087" s="236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 s="236"/>
      <c r="BB1087"/>
    </row>
    <row r="1088" spans="1:54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 s="360"/>
      <c r="AA1088" s="360"/>
      <c r="AB1088"/>
      <c r="AC1088"/>
      <c r="AD1088" s="236"/>
      <c r="AE1088" s="236"/>
      <c r="AF1088" s="236"/>
      <c r="AG1088" s="236"/>
      <c r="AH1088" s="236"/>
      <c r="AI1088" s="236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 s="236"/>
      <c r="BB1088"/>
    </row>
    <row r="1089" spans="1:54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 s="360"/>
      <c r="AA1089" s="360"/>
      <c r="AB1089"/>
      <c r="AC1089"/>
      <c r="AD1089" s="236"/>
      <c r="AE1089" s="236"/>
      <c r="AF1089" s="236"/>
      <c r="AG1089" s="236"/>
      <c r="AH1089" s="236"/>
      <c r="AI1089" s="236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 s="236"/>
      <c r="BB1089"/>
    </row>
    <row r="1090" spans="1:54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 s="360"/>
      <c r="AA1090" s="360"/>
      <c r="AB1090"/>
      <c r="AC1090"/>
      <c r="AD1090" s="236"/>
      <c r="AE1090" s="236"/>
      <c r="AF1090" s="236"/>
      <c r="AG1090" s="236"/>
      <c r="AH1090" s="236"/>
      <c r="AI1090" s="236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 s="236"/>
      <c r="BB1090"/>
    </row>
    <row r="1091" spans="1:54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 s="360"/>
      <c r="AA1091" s="360"/>
      <c r="AB1091"/>
      <c r="AC1091"/>
      <c r="AD1091" s="236"/>
      <c r="AE1091" s="236"/>
      <c r="AF1091" s="236"/>
      <c r="AG1091" s="236"/>
      <c r="AH1091" s="236"/>
      <c r="AI1091" s="236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 s="236"/>
      <c r="BB1091"/>
    </row>
    <row r="1092" spans="1:54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 s="360"/>
      <c r="AA1092" s="360"/>
      <c r="AB1092"/>
      <c r="AC1092"/>
      <c r="AD1092" s="236"/>
      <c r="AE1092" s="236"/>
      <c r="AF1092" s="236"/>
      <c r="AG1092" s="236"/>
      <c r="AH1092" s="236"/>
      <c r="AI1092" s="236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 s="236"/>
      <c r="BB1092"/>
    </row>
    <row r="1093" spans="1:54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 s="360"/>
      <c r="AA1093" s="360"/>
      <c r="AB1093"/>
      <c r="AC1093"/>
      <c r="AD1093" s="236"/>
      <c r="AE1093" s="236"/>
      <c r="AF1093" s="236"/>
      <c r="AG1093" s="236"/>
      <c r="AH1093" s="236"/>
      <c r="AI1093" s="236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 s="236"/>
      <c r="BB1093"/>
    </row>
    <row r="1094" spans="1:54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 s="360"/>
      <c r="AA1094" s="360"/>
      <c r="AB1094"/>
      <c r="AC1094"/>
      <c r="AD1094" s="236"/>
      <c r="AE1094" s="236"/>
      <c r="AF1094" s="236"/>
      <c r="AG1094" s="236"/>
      <c r="AH1094" s="236"/>
      <c r="AI1094" s="236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 s="236"/>
      <c r="BB1094"/>
    </row>
    <row r="1095" spans="1:54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 s="360"/>
      <c r="AA1095" s="360"/>
      <c r="AB1095"/>
      <c r="AC1095"/>
      <c r="AD1095" s="236"/>
      <c r="AE1095" s="236"/>
      <c r="AF1095" s="236"/>
      <c r="AG1095" s="236"/>
      <c r="AH1095" s="236"/>
      <c r="AI1095" s="236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 s="236"/>
      <c r="BB1095"/>
    </row>
    <row r="1096" spans="1:54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 s="360"/>
      <c r="AA1096" s="360"/>
      <c r="AB1096"/>
      <c r="AC1096"/>
      <c r="AD1096" s="236"/>
      <c r="AE1096" s="236"/>
      <c r="AF1096" s="236"/>
      <c r="AG1096" s="236"/>
      <c r="AH1096" s="236"/>
      <c r="AI1096" s="23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 s="236"/>
      <c r="BB1096"/>
    </row>
    <row r="1097" spans="1:54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 s="360"/>
      <c r="AA1097" s="360"/>
      <c r="AB1097"/>
      <c r="AC1097"/>
      <c r="AD1097" s="236"/>
      <c r="AE1097" s="236"/>
      <c r="AF1097" s="236"/>
      <c r="AG1097" s="236"/>
      <c r="AH1097" s="236"/>
      <c r="AI1097" s="236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 s="236"/>
      <c r="BB1097"/>
    </row>
    <row r="1098" spans="1:54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 s="360"/>
      <c r="AA1098" s="360"/>
      <c r="AB1098"/>
      <c r="AC1098"/>
      <c r="AD1098" s="236"/>
      <c r="AE1098" s="236"/>
      <c r="AF1098" s="236"/>
      <c r="AG1098" s="236"/>
      <c r="AH1098" s="236"/>
      <c r="AI1098" s="236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 s="236"/>
      <c r="BB1098"/>
    </row>
    <row r="1099" spans="1:54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 s="360"/>
      <c r="AA1099" s="360"/>
      <c r="AB1099"/>
      <c r="AC1099"/>
      <c r="AD1099" s="236"/>
      <c r="AE1099" s="236"/>
      <c r="AF1099" s="236"/>
      <c r="AG1099" s="236"/>
      <c r="AH1099" s="236"/>
      <c r="AI1099" s="236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 s="236"/>
      <c r="BB1099"/>
    </row>
    <row r="1100" spans="1:54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 s="360"/>
      <c r="AA1100" s="360"/>
      <c r="AB1100"/>
      <c r="AC1100"/>
      <c r="AD1100" s="236"/>
      <c r="AE1100" s="236"/>
      <c r="AF1100" s="236"/>
      <c r="AG1100" s="236"/>
      <c r="AH1100" s="236"/>
      <c r="AI1100" s="236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 s="236"/>
      <c r="BB1100"/>
    </row>
    <row r="1101" spans="1:54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 s="360"/>
      <c r="AA1101" s="360"/>
      <c r="AB1101"/>
      <c r="AC1101"/>
      <c r="AD1101" s="236"/>
      <c r="AE1101" s="236"/>
      <c r="AF1101" s="236"/>
      <c r="AG1101" s="236"/>
      <c r="AH1101" s="236"/>
      <c r="AI1101" s="236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 s="236"/>
      <c r="BB1101"/>
    </row>
    <row r="1102" spans="1:54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 s="360"/>
      <c r="AA1102" s="360"/>
      <c r="AB1102"/>
      <c r="AC1102"/>
      <c r="AD1102" s="236"/>
      <c r="AE1102" s="236"/>
      <c r="AF1102" s="236"/>
      <c r="AG1102" s="236"/>
      <c r="AH1102" s="236"/>
      <c r="AI1102" s="236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 s="236"/>
      <c r="BB1102"/>
    </row>
    <row r="1103" spans="1:54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 s="360"/>
      <c r="AA1103" s="360"/>
      <c r="AB1103"/>
      <c r="AC1103"/>
      <c r="AD1103" s="236"/>
      <c r="AE1103" s="236"/>
      <c r="AF1103" s="236"/>
      <c r="AG1103" s="236"/>
      <c r="AH1103" s="236"/>
      <c r="AI1103" s="236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 s="236"/>
      <c r="BB1103"/>
    </row>
    <row r="1104" spans="1:54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 s="360"/>
      <c r="AA1104" s="360"/>
      <c r="AB1104"/>
      <c r="AC1104"/>
      <c r="AD1104" s="236"/>
      <c r="AE1104" s="236"/>
      <c r="AF1104" s="236"/>
      <c r="AG1104" s="236"/>
      <c r="AH1104" s="236"/>
      <c r="AI1104" s="236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 s="236"/>
      <c r="BB1104"/>
    </row>
    <row r="1105" spans="1:54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 s="360"/>
      <c r="AA1105" s="360"/>
      <c r="AB1105"/>
      <c r="AC1105"/>
      <c r="AD1105" s="236"/>
      <c r="AE1105" s="236"/>
      <c r="AF1105" s="236"/>
      <c r="AG1105" s="236"/>
      <c r="AH1105" s="236"/>
      <c r="AI1105" s="236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 s="236"/>
      <c r="BB1105"/>
    </row>
    <row r="1106" spans="1:54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 s="360"/>
      <c r="AA1106" s="360"/>
      <c r="AB1106"/>
      <c r="AC1106"/>
      <c r="AD1106" s="236"/>
      <c r="AE1106" s="236"/>
      <c r="AF1106" s="236"/>
      <c r="AG1106" s="236"/>
      <c r="AH1106" s="236"/>
      <c r="AI1106" s="23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 s="236"/>
      <c r="BB1106"/>
    </row>
    <row r="1107" spans="1:54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 s="360"/>
      <c r="AA1107" s="360"/>
      <c r="AB1107"/>
      <c r="AC1107"/>
      <c r="AD1107" s="236"/>
      <c r="AE1107" s="236"/>
      <c r="AF1107" s="236"/>
      <c r="AG1107" s="236"/>
      <c r="AH1107" s="236"/>
      <c r="AI1107" s="236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 s="236"/>
      <c r="BB1107"/>
    </row>
    <row r="1108" spans="1:54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 s="360"/>
      <c r="AA1108" s="360"/>
      <c r="AB1108"/>
      <c r="AC1108"/>
      <c r="AD1108" s="236"/>
      <c r="AE1108" s="236"/>
      <c r="AF1108" s="236"/>
      <c r="AG1108" s="236"/>
      <c r="AH1108" s="236"/>
      <c r="AI1108" s="236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 s="236"/>
      <c r="BB1108"/>
    </row>
    <row r="1109" spans="1:54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 s="360"/>
      <c r="AA1109" s="360"/>
      <c r="AB1109"/>
      <c r="AC1109"/>
      <c r="AD1109" s="236"/>
      <c r="AE1109" s="236"/>
      <c r="AF1109" s="236"/>
      <c r="AG1109" s="236"/>
      <c r="AH1109" s="236"/>
      <c r="AI1109" s="236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 s="236"/>
      <c r="BB1109"/>
    </row>
    <row r="1110" spans="1:54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 s="360"/>
      <c r="AA1110" s="360"/>
      <c r="AB1110"/>
      <c r="AC1110"/>
      <c r="AD1110" s="236"/>
      <c r="AE1110" s="236"/>
      <c r="AF1110" s="236"/>
      <c r="AG1110" s="236"/>
      <c r="AH1110" s="236"/>
      <c r="AI1110" s="236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 s="236"/>
      <c r="BB1110"/>
    </row>
    <row r="1111" spans="1:54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 s="360"/>
      <c r="AA1111" s="360"/>
      <c r="AB1111"/>
      <c r="AC1111"/>
      <c r="AD1111" s="236"/>
      <c r="AE1111" s="236"/>
      <c r="AF1111" s="236"/>
      <c r="AG1111" s="236"/>
      <c r="AH1111" s="236"/>
      <c r="AI1111" s="236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 s="236"/>
      <c r="BB1111"/>
    </row>
    <row r="1112" spans="1:54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 s="360"/>
      <c r="AA1112" s="360"/>
      <c r="AB1112"/>
      <c r="AC1112"/>
      <c r="AD1112" s="236"/>
      <c r="AE1112" s="236"/>
      <c r="AF1112" s="236"/>
      <c r="AG1112" s="236"/>
      <c r="AH1112" s="236"/>
      <c r="AI1112" s="236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 s="236"/>
      <c r="BB1112"/>
    </row>
    <row r="1113" spans="1:54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 s="360"/>
      <c r="AA1113" s="360"/>
      <c r="AB1113"/>
      <c r="AC1113"/>
      <c r="AD1113" s="236"/>
      <c r="AE1113" s="236"/>
      <c r="AF1113" s="236"/>
      <c r="AG1113" s="236"/>
      <c r="AH1113" s="236"/>
      <c r="AI1113" s="236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 s="236"/>
      <c r="BB1113"/>
    </row>
    <row r="1114" spans="1:54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 s="360"/>
      <c r="AA1114" s="360"/>
      <c r="AB1114"/>
      <c r="AC1114"/>
      <c r="AD1114" s="236"/>
      <c r="AE1114" s="236"/>
      <c r="AF1114" s="236"/>
      <c r="AG1114" s="236"/>
      <c r="AH1114" s="236"/>
      <c r="AI1114" s="236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 s="236"/>
      <c r="BB1114"/>
    </row>
    <row r="1115" spans="1:54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 s="360"/>
      <c r="AA1115" s="360"/>
      <c r="AB1115"/>
      <c r="AC1115"/>
      <c r="AD1115" s="236"/>
      <c r="AE1115" s="236"/>
      <c r="AF1115" s="236"/>
      <c r="AG1115" s="236"/>
      <c r="AH1115" s="236"/>
      <c r="AI1115" s="236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 s="236"/>
      <c r="BB1115"/>
    </row>
    <row r="1116" spans="1:54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 s="360"/>
      <c r="AA1116" s="360"/>
      <c r="AB1116"/>
      <c r="AC1116"/>
      <c r="AD1116" s="236"/>
      <c r="AE1116" s="236"/>
      <c r="AF1116" s="236"/>
      <c r="AG1116" s="236"/>
      <c r="AH1116" s="236"/>
      <c r="AI1116" s="23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 s="236"/>
      <c r="BB1116"/>
    </row>
    <row r="1117" spans="1:54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 s="360"/>
      <c r="AA1117" s="360"/>
      <c r="AB1117"/>
      <c r="AC1117"/>
      <c r="AD1117" s="236"/>
      <c r="AE1117" s="236"/>
      <c r="AF1117" s="236"/>
      <c r="AG1117" s="236"/>
      <c r="AH1117" s="236"/>
      <c r="AI1117" s="236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 s="236"/>
      <c r="BB1117"/>
    </row>
    <row r="1118" spans="1:54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 s="360"/>
      <c r="AA1118" s="360"/>
      <c r="AB1118"/>
      <c r="AC1118"/>
      <c r="AD1118" s="236"/>
      <c r="AE1118" s="236"/>
      <c r="AF1118" s="236"/>
      <c r="AG1118" s="236"/>
      <c r="AH1118" s="236"/>
      <c r="AI1118" s="236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 s="236"/>
      <c r="BB1118"/>
    </row>
    <row r="1119" spans="1:54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 s="360"/>
      <c r="AA1119" s="360"/>
      <c r="AB1119"/>
      <c r="AC1119"/>
      <c r="AD1119" s="236"/>
      <c r="AE1119" s="236"/>
      <c r="AF1119" s="236"/>
      <c r="AG1119" s="236"/>
      <c r="AH1119" s="236"/>
      <c r="AI1119" s="236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 s="236"/>
      <c r="BB1119"/>
    </row>
    <row r="1120" spans="1:54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 s="360"/>
      <c r="AA1120" s="360"/>
      <c r="AB1120"/>
      <c r="AC1120"/>
      <c r="AD1120" s="236"/>
      <c r="AE1120" s="236"/>
      <c r="AF1120" s="236"/>
      <c r="AG1120" s="236"/>
      <c r="AH1120" s="236"/>
      <c r="AI1120" s="236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 s="236"/>
      <c r="BB1120"/>
    </row>
    <row r="1121" spans="1:54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 s="360"/>
      <c r="AA1121" s="360"/>
      <c r="AB1121"/>
      <c r="AC1121"/>
      <c r="AD1121" s="236"/>
      <c r="AE1121" s="236"/>
      <c r="AF1121" s="236"/>
      <c r="AG1121" s="236"/>
      <c r="AH1121" s="236"/>
      <c r="AI1121" s="236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 s="236"/>
      <c r="BB1121"/>
    </row>
    <row r="1122" spans="1:54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 s="360"/>
      <c r="AA1122" s="360"/>
      <c r="AB1122"/>
      <c r="AC1122"/>
      <c r="AD1122" s="236"/>
      <c r="AE1122" s="236"/>
      <c r="AF1122" s="236"/>
      <c r="AG1122" s="236"/>
      <c r="AH1122" s="236"/>
      <c r="AI1122" s="236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 s="236"/>
      <c r="BB1122"/>
    </row>
    <row r="1123" spans="1:54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 s="360"/>
      <c r="AA1123" s="360"/>
      <c r="AB1123"/>
      <c r="AC1123"/>
      <c r="AD1123" s="236"/>
      <c r="AE1123" s="236"/>
      <c r="AF1123" s="236"/>
      <c r="AG1123" s="236"/>
      <c r="AH1123" s="236"/>
      <c r="AI1123" s="236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 s="236"/>
      <c r="BB1123"/>
    </row>
    <row r="1124" spans="1:54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 s="360"/>
      <c r="AA1124" s="360"/>
      <c r="AB1124"/>
      <c r="AC1124"/>
      <c r="AD1124" s="236"/>
      <c r="AE1124" s="236"/>
      <c r="AF1124" s="236"/>
      <c r="AG1124" s="236"/>
      <c r="AH1124" s="236"/>
      <c r="AI1124" s="236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 s="236"/>
      <c r="BB1124"/>
    </row>
    <row r="1125" spans="1:54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 s="360"/>
      <c r="AA1125" s="360"/>
      <c r="AB1125"/>
      <c r="AC1125"/>
      <c r="AD1125" s="236"/>
      <c r="AE1125" s="236"/>
      <c r="AF1125" s="236"/>
      <c r="AG1125" s="236"/>
      <c r="AH1125" s="236"/>
      <c r="AI1125" s="236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 s="236"/>
      <c r="BB1125"/>
    </row>
    <row r="1126" spans="1:54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 s="360"/>
      <c r="AA1126" s="360"/>
      <c r="AB1126"/>
      <c r="AC1126"/>
      <c r="AD1126" s="236"/>
      <c r="AE1126" s="236"/>
      <c r="AF1126" s="236"/>
      <c r="AG1126" s="236"/>
      <c r="AH1126" s="236"/>
      <c r="AI1126" s="23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 s="236"/>
      <c r="BB1126"/>
    </row>
    <row r="1127" spans="1:54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 s="360"/>
      <c r="AA1127" s="360"/>
      <c r="AB1127"/>
      <c r="AC1127"/>
      <c r="AD1127" s="236"/>
      <c r="AE1127" s="236"/>
      <c r="AF1127" s="236"/>
      <c r="AG1127" s="236"/>
      <c r="AH1127" s="236"/>
      <c r="AI1127" s="236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 s="236"/>
      <c r="BB1127"/>
    </row>
    <row r="1128" spans="1:54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 s="360"/>
      <c r="AA1128" s="360"/>
      <c r="AB1128"/>
      <c r="AC1128"/>
      <c r="AD1128" s="236"/>
      <c r="AE1128" s="236"/>
      <c r="AF1128" s="236"/>
      <c r="AG1128" s="236"/>
      <c r="AH1128" s="236"/>
      <c r="AI1128" s="236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 s="236"/>
      <c r="BB1128"/>
    </row>
    <row r="1129" spans="1:54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 s="360"/>
      <c r="AA1129" s="360"/>
      <c r="AB1129"/>
      <c r="AC1129"/>
      <c r="AD1129" s="236"/>
      <c r="AE1129" s="236"/>
      <c r="AF1129" s="236"/>
      <c r="AG1129" s="236"/>
      <c r="AH1129" s="236"/>
      <c r="AI1129" s="236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 s="236"/>
      <c r="BB1129"/>
    </row>
    <row r="1130" spans="1:54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 s="360"/>
      <c r="AA1130" s="360"/>
      <c r="AB1130"/>
      <c r="AC1130"/>
      <c r="AD1130" s="236"/>
      <c r="AE1130" s="236"/>
      <c r="AF1130" s="236"/>
      <c r="AG1130" s="236"/>
      <c r="AH1130" s="236"/>
      <c r="AI1130" s="236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 s="236"/>
      <c r="BB1130"/>
    </row>
    <row r="1131" spans="1:54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 s="360"/>
      <c r="AA1131" s="360"/>
      <c r="AB1131"/>
      <c r="AC1131"/>
      <c r="AD1131" s="236"/>
      <c r="AE1131" s="236"/>
      <c r="AF1131" s="236"/>
      <c r="AG1131" s="236"/>
      <c r="AH1131" s="236"/>
      <c r="AI1131" s="236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 s="236"/>
      <c r="BB1131"/>
    </row>
    <row r="1132" spans="1:54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 s="360"/>
      <c r="AA1132" s="360"/>
      <c r="AB1132"/>
      <c r="AC1132"/>
      <c r="AD1132" s="236"/>
      <c r="AE1132" s="236"/>
      <c r="AF1132" s="236"/>
      <c r="AG1132" s="236"/>
      <c r="AH1132" s="236"/>
      <c r="AI1132" s="236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 s="236"/>
      <c r="BB1132"/>
    </row>
    <row r="1133" spans="1:54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 s="360"/>
      <c r="AA1133" s="360"/>
      <c r="AB1133"/>
      <c r="AC1133"/>
      <c r="AD1133" s="236"/>
      <c r="AE1133" s="236"/>
      <c r="AF1133" s="236"/>
      <c r="AG1133" s="236"/>
      <c r="AH1133" s="236"/>
      <c r="AI1133" s="236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 s="236"/>
      <c r="BB1133"/>
    </row>
    <row r="1134" spans="1:54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 s="360"/>
      <c r="AA1134" s="360"/>
      <c r="AB1134"/>
      <c r="AC1134"/>
      <c r="AD1134" s="236"/>
      <c r="AE1134" s="236"/>
      <c r="AF1134" s="236"/>
      <c r="AG1134" s="236"/>
      <c r="AH1134" s="236"/>
      <c r="AI1134" s="236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 s="236"/>
      <c r="BB1134"/>
    </row>
    <row r="1135" spans="1:54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 s="360"/>
      <c r="AA1135" s="360"/>
      <c r="AB1135"/>
      <c r="AC1135"/>
      <c r="AD1135" s="236"/>
      <c r="AE1135" s="236"/>
      <c r="AF1135" s="236"/>
      <c r="AG1135" s="236"/>
      <c r="AH1135" s="236"/>
      <c r="AI1135" s="236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 s="236"/>
      <c r="BB1135"/>
    </row>
    <row r="1136" spans="1:54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 s="360"/>
      <c r="AA1136" s="360"/>
      <c r="AB1136"/>
      <c r="AC1136"/>
      <c r="AD1136" s="236"/>
      <c r="AE1136" s="236"/>
      <c r="AF1136" s="236"/>
      <c r="AG1136" s="236"/>
      <c r="AH1136" s="236"/>
      <c r="AI1136" s="2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 s="236"/>
      <c r="BB1136"/>
    </row>
    <row r="1137" spans="1:54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 s="360"/>
      <c r="AA1137" s="360"/>
      <c r="AB1137"/>
      <c r="AC1137"/>
      <c r="AD1137" s="236"/>
      <c r="AE1137" s="236"/>
      <c r="AF1137" s="236"/>
      <c r="AG1137" s="236"/>
      <c r="AH1137" s="236"/>
      <c r="AI1137" s="236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 s="236"/>
      <c r="BB1137"/>
    </row>
    <row r="1138" spans="1:54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 s="360"/>
      <c r="AA1138" s="360"/>
      <c r="AB1138"/>
      <c r="AC1138"/>
      <c r="AD1138" s="236"/>
      <c r="AE1138" s="236"/>
      <c r="AF1138" s="236"/>
      <c r="AG1138" s="236"/>
      <c r="AH1138" s="236"/>
      <c r="AI1138" s="236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 s="236"/>
      <c r="BB1138"/>
    </row>
    <row r="1139" spans="1:54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 s="360"/>
      <c r="AA1139" s="360"/>
      <c r="AB1139"/>
      <c r="AC1139"/>
      <c r="AD1139" s="236"/>
      <c r="AE1139" s="236"/>
      <c r="AF1139" s="236"/>
      <c r="AG1139" s="236"/>
      <c r="AH1139" s="236"/>
      <c r="AI1139" s="236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 s="236"/>
      <c r="BB1139"/>
    </row>
    <row r="1140" spans="1:54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 s="360"/>
      <c r="AA1140" s="360"/>
      <c r="AB1140"/>
      <c r="AC1140"/>
      <c r="AD1140" s="236"/>
      <c r="AE1140" s="236"/>
      <c r="AF1140" s="236"/>
      <c r="AG1140" s="236"/>
      <c r="AH1140" s="236"/>
      <c r="AI1140" s="236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 s="236"/>
      <c r="BB1140"/>
    </row>
    <row r="1141" spans="1:54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 s="360"/>
      <c r="AA1141" s="360"/>
      <c r="AB1141"/>
      <c r="AC1141"/>
      <c r="AD1141" s="236"/>
      <c r="AE1141" s="236"/>
      <c r="AF1141" s="236"/>
      <c r="AG1141" s="236"/>
      <c r="AH1141" s="236"/>
      <c r="AI1141" s="236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 s="236"/>
      <c r="BB1141"/>
    </row>
    <row r="1142" spans="1:54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 s="360"/>
      <c r="AA1142" s="360"/>
      <c r="AB1142"/>
      <c r="AC1142"/>
      <c r="AD1142" s="236"/>
      <c r="AE1142" s="236"/>
      <c r="AF1142" s="236"/>
      <c r="AG1142" s="236"/>
      <c r="AH1142" s="236"/>
      <c r="AI1142" s="236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 s="236"/>
      <c r="BB1142"/>
    </row>
    <row r="1143" spans="1:54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 s="360"/>
      <c r="AA1143" s="360"/>
      <c r="AB1143"/>
      <c r="AC1143"/>
      <c r="AD1143" s="236"/>
      <c r="AE1143" s="236"/>
      <c r="AF1143" s="236"/>
      <c r="AG1143" s="236"/>
      <c r="AH1143" s="236"/>
      <c r="AI1143" s="236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 s="236"/>
      <c r="BB1143"/>
    </row>
    <row r="1144" spans="1:54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 s="360"/>
      <c r="AA1144" s="360"/>
      <c r="AB1144"/>
      <c r="AC1144"/>
      <c r="AD1144" s="236"/>
      <c r="AE1144" s="236"/>
      <c r="AF1144" s="236"/>
      <c r="AG1144" s="236"/>
      <c r="AH1144" s="236"/>
      <c r="AI1144" s="236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 s="236"/>
      <c r="BB1144"/>
    </row>
    <row r="1145" spans="1:54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 s="360"/>
      <c r="AA1145" s="360"/>
      <c r="AB1145"/>
      <c r="AC1145"/>
      <c r="AD1145" s="236"/>
      <c r="AE1145" s="236"/>
      <c r="AF1145" s="236"/>
      <c r="AG1145" s="236"/>
      <c r="AH1145" s="236"/>
      <c r="AI1145" s="236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 s="236"/>
      <c r="BB1145"/>
    </row>
    <row r="1146" spans="1:54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 s="360"/>
      <c r="AA1146" s="360"/>
      <c r="AB1146"/>
      <c r="AC1146"/>
      <c r="AD1146" s="236"/>
      <c r="AE1146" s="236"/>
      <c r="AF1146" s="236"/>
      <c r="AG1146" s="236"/>
      <c r="AH1146" s="236"/>
      <c r="AI1146" s="23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 s="236"/>
      <c r="BB1146"/>
    </row>
    <row r="1147" spans="1:54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 s="360"/>
      <c r="AA1147" s="360"/>
      <c r="AB1147"/>
      <c r="AC1147"/>
      <c r="AD1147" s="236"/>
      <c r="AE1147" s="236"/>
      <c r="AF1147" s="236"/>
      <c r="AG1147" s="236"/>
      <c r="AH1147" s="236"/>
      <c r="AI1147" s="236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 s="236"/>
      <c r="BB1147"/>
    </row>
    <row r="1148" spans="1:54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 s="360"/>
      <c r="AA1148" s="360"/>
      <c r="AB1148"/>
      <c r="AC1148"/>
      <c r="AD1148" s="236"/>
      <c r="AE1148" s="236"/>
      <c r="AF1148" s="236"/>
      <c r="AG1148" s="236"/>
      <c r="AH1148" s="236"/>
      <c r="AI1148" s="236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 s="236"/>
      <c r="BB1148"/>
    </row>
    <row r="1149" spans="1:54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 s="360"/>
      <c r="AA1149" s="360"/>
      <c r="AB1149"/>
      <c r="AC1149"/>
      <c r="AD1149" s="236"/>
      <c r="AE1149" s="236"/>
      <c r="AF1149" s="236"/>
      <c r="AG1149" s="236"/>
      <c r="AH1149" s="236"/>
      <c r="AI1149" s="236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 s="236"/>
      <c r="BB1149"/>
    </row>
    <row r="1150" spans="1:54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 s="360"/>
      <c r="AA1150" s="360"/>
      <c r="AB1150"/>
      <c r="AC1150"/>
      <c r="AD1150" s="236"/>
      <c r="AE1150" s="236"/>
      <c r="AF1150" s="236"/>
      <c r="AG1150" s="236"/>
      <c r="AH1150" s="236"/>
      <c r="AI1150" s="236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 s="236"/>
      <c r="BB1150"/>
    </row>
    <row r="1151" spans="1:54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 s="360"/>
      <c r="AA1151" s="360"/>
      <c r="AB1151"/>
      <c r="AC1151"/>
      <c r="AD1151" s="236"/>
      <c r="AE1151" s="236"/>
      <c r="AF1151" s="236"/>
      <c r="AG1151" s="236"/>
      <c r="AH1151" s="236"/>
      <c r="AI1151" s="236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 s="236"/>
      <c r="BB1151"/>
    </row>
    <row r="1152" spans="1:54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 s="360"/>
      <c r="AA1152" s="360"/>
      <c r="AB1152"/>
      <c r="AC1152"/>
      <c r="AD1152" s="236"/>
      <c r="AE1152" s="236"/>
      <c r="AF1152" s="236"/>
      <c r="AG1152" s="236"/>
      <c r="AH1152" s="236"/>
      <c r="AI1152" s="236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 s="236"/>
      <c r="BB1152"/>
    </row>
    <row r="1153" spans="1:54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 s="360"/>
      <c r="AA1153" s="360"/>
      <c r="AB1153"/>
      <c r="AC1153"/>
      <c r="AD1153" s="236"/>
      <c r="AE1153" s="236"/>
      <c r="AF1153" s="236"/>
      <c r="AG1153" s="236"/>
      <c r="AH1153" s="236"/>
      <c r="AI1153" s="236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 s="236"/>
      <c r="BB1153"/>
    </row>
    <row r="1154" spans="1:54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 s="360"/>
      <c r="AA1154" s="360"/>
      <c r="AB1154"/>
      <c r="AC1154"/>
      <c r="AD1154" s="236"/>
      <c r="AE1154" s="236"/>
      <c r="AF1154" s="236"/>
      <c r="AG1154" s="236"/>
      <c r="AH1154" s="236"/>
      <c r="AI1154" s="236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 s="236"/>
      <c r="BB1154"/>
    </row>
    <row r="1155" spans="1:54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 s="360"/>
      <c r="AA1155" s="360"/>
      <c r="AB1155"/>
      <c r="AC1155"/>
      <c r="AD1155" s="236"/>
      <c r="AE1155" s="236"/>
      <c r="AF1155" s="236"/>
      <c r="AG1155" s="236"/>
      <c r="AH1155" s="236"/>
      <c r="AI1155" s="236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 s="236"/>
      <c r="BB1155"/>
    </row>
    <row r="1156" spans="1:54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 s="360"/>
      <c r="AA1156" s="360"/>
      <c r="AB1156"/>
      <c r="AC1156"/>
      <c r="AD1156" s="236"/>
      <c r="AE1156" s="236"/>
      <c r="AF1156" s="236"/>
      <c r="AG1156" s="236"/>
      <c r="AH1156" s="236"/>
      <c r="AI1156" s="23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 s="236"/>
      <c r="BB1156"/>
    </row>
    <row r="1157" spans="1:54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 s="360"/>
      <c r="AA1157" s="360"/>
      <c r="AB1157"/>
      <c r="AC1157"/>
      <c r="AD1157" s="236"/>
      <c r="AE1157" s="236"/>
      <c r="AF1157" s="236"/>
      <c r="AG1157" s="236"/>
      <c r="AH1157" s="236"/>
      <c r="AI1157" s="236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 s="236"/>
      <c r="BB1157"/>
    </row>
    <row r="1158" spans="1:54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 s="360"/>
      <c r="AA1158" s="360"/>
      <c r="AB1158"/>
      <c r="AC1158"/>
      <c r="AD1158" s="236"/>
      <c r="AE1158" s="236"/>
      <c r="AF1158" s="236"/>
      <c r="AG1158" s="236"/>
      <c r="AH1158" s="236"/>
      <c r="AI1158" s="236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 s="236"/>
      <c r="BB1158"/>
    </row>
    <row r="1159" spans="1:54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 s="360"/>
      <c r="AA1159" s="360"/>
      <c r="AB1159"/>
      <c r="AC1159"/>
      <c r="AD1159" s="236"/>
      <c r="AE1159" s="236"/>
      <c r="AF1159" s="236"/>
      <c r="AG1159" s="236"/>
      <c r="AH1159" s="236"/>
      <c r="AI1159" s="236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 s="236"/>
      <c r="BB1159"/>
    </row>
    <row r="1160" spans="1:54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 s="360"/>
      <c r="AA1160" s="360"/>
      <c r="AB1160"/>
      <c r="AC1160"/>
      <c r="AD1160" s="236"/>
      <c r="AE1160" s="236"/>
      <c r="AF1160" s="236"/>
      <c r="AG1160" s="236"/>
      <c r="AH1160" s="236"/>
      <c r="AI1160" s="236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 s="236"/>
      <c r="BB1160"/>
    </row>
    <row r="1161" spans="1:54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 s="360"/>
      <c r="AA1161" s="360"/>
      <c r="AB1161"/>
      <c r="AC1161"/>
      <c r="AD1161" s="236"/>
      <c r="AE1161" s="236"/>
      <c r="AF1161" s="236"/>
      <c r="AG1161" s="236"/>
      <c r="AH1161" s="236"/>
      <c r="AI1161" s="236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 s="236"/>
      <c r="BB1161"/>
    </row>
    <row r="1162" spans="1:54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 s="360"/>
      <c r="AA1162" s="360"/>
      <c r="AB1162"/>
      <c r="AC1162"/>
      <c r="AD1162" s="236"/>
      <c r="AE1162" s="236"/>
      <c r="AF1162" s="236"/>
      <c r="AG1162" s="236"/>
      <c r="AH1162" s="236"/>
      <c r="AI1162" s="236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 s="236"/>
      <c r="BB1162"/>
    </row>
    <row r="1163" spans="1:54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 s="360"/>
      <c r="AA1163" s="360"/>
      <c r="AB1163"/>
      <c r="AC1163"/>
      <c r="AD1163" s="236"/>
      <c r="AE1163" s="236"/>
      <c r="AF1163" s="236"/>
      <c r="AG1163" s="236"/>
      <c r="AH1163" s="236"/>
      <c r="AI1163" s="236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 s="236"/>
      <c r="BB1163"/>
    </row>
    <row r="1164" spans="1:54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 s="360"/>
      <c r="AA1164" s="360"/>
      <c r="AB1164"/>
      <c r="AC1164"/>
      <c r="AD1164" s="236"/>
      <c r="AE1164" s="236"/>
      <c r="AF1164" s="236"/>
      <c r="AG1164" s="236"/>
      <c r="AH1164" s="236"/>
      <c r="AI1164" s="236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 s="236"/>
      <c r="BB1164"/>
    </row>
    <row r="1165" spans="1:54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 s="360"/>
      <c r="AA1165" s="360"/>
      <c r="AB1165"/>
      <c r="AC1165"/>
      <c r="AD1165" s="236"/>
      <c r="AE1165" s="236"/>
      <c r="AF1165" s="236"/>
      <c r="AG1165" s="236"/>
      <c r="AH1165" s="236"/>
      <c r="AI1165" s="236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 s="236"/>
      <c r="BB1165"/>
    </row>
    <row r="1166" spans="1:54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 s="360"/>
      <c r="AA1166" s="360"/>
      <c r="AB1166"/>
      <c r="AC1166"/>
      <c r="AD1166" s="236"/>
      <c r="AE1166" s="236"/>
      <c r="AF1166" s="236"/>
      <c r="AG1166" s="236"/>
      <c r="AH1166" s="236"/>
      <c r="AI1166" s="23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 s="236"/>
      <c r="BB1166"/>
    </row>
    <row r="1167" spans="1:54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 s="360"/>
      <c r="AA1167" s="360"/>
      <c r="AB1167"/>
      <c r="AC1167"/>
      <c r="AD1167" s="236"/>
      <c r="AE1167" s="236"/>
      <c r="AF1167" s="236"/>
      <c r="AG1167" s="236"/>
      <c r="AH1167" s="236"/>
      <c r="AI1167" s="236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 s="236"/>
      <c r="BB1167"/>
    </row>
    <row r="1168" spans="1:54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 s="360"/>
      <c r="AA1168" s="360"/>
      <c r="AB1168"/>
      <c r="AC1168"/>
      <c r="AD1168" s="236"/>
      <c r="AE1168" s="236"/>
      <c r="AF1168" s="236"/>
      <c r="AG1168" s="236"/>
      <c r="AH1168" s="236"/>
      <c r="AI1168" s="236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 s="236"/>
      <c r="BB1168"/>
    </row>
    <row r="1169" spans="1:54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 s="360"/>
      <c r="AA1169" s="360"/>
      <c r="AB1169"/>
      <c r="AC1169"/>
      <c r="AD1169" s="236"/>
      <c r="AE1169" s="236"/>
      <c r="AF1169" s="236"/>
      <c r="AG1169" s="236"/>
      <c r="AH1169" s="236"/>
      <c r="AI1169" s="236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 s="236"/>
      <c r="BB1169"/>
    </row>
    <row r="1170" spans="1:54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 s="360"/>
      <c r="AA1170" s="360"/>
      <c r="AB1170"/>
      <c r="AC1170"/>
      <c r="AD1170" s="236"/>
      <c r="AE1170" s="236"/>
      <c r="AF1170" s="236"/>
      <c r="AG1170" s="236"/>
      <c r="AH1170" s="236"/>
      <c r="AI1170" s="236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 s="236"/>
      <c r="BB1170"/>
    </row>
    <row r="1171" spans="1:54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 s="360"/>
      <c r="AA1171" s="360"/>
      <c r="AB1171"/>
      <c r="AC1171"/>
      <c r="AD1171" s="236"/>
      <c r="AE1171" s="236"/>
      <c r="AF1171" s="236"/>
      <c r="AG1171" s="236"/>
      <c r="AH1171" s="236"/>
      <c r="AI1171" s="236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 s="236"/>
      <c r="BB1171"/>
    </row>
    <row r="1172" spans="1:54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 s="360"/>
      <c r="AA1172" s="360"/>
      <c r="AB1172"/>
      <c r="AC1172"/>
      <c r="AD1172" s="236"/>
      <c r="AE1172" s="236"/>
      <c r="AF1172" s="236"/>
      <c r="AG1172" s="236"/>
      <c r="AH1172" s="236"/>
      <c r="AI1172" s="236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 s="236"/>
      <c r="BB1172"/>
    </row>
    <row r="1173" spans="1:54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 s="360"/>
      <c r="AA1173" s="360"/>
      <c r="AB1173"/>
      <c r="AC1173"/>
      <c r="AD1173" s="236"/>
      <c r="AE1173" s="236"/>
      <c r="AF1173" s="236"/>
      <c r="AG1173" s="236"/>
      <c r="AH1173" s="236"/>
      <c r="AI1173" s="236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 s="236"/>
      <c r="BB1173"/>
    </row>
    <row r="1174" spans="1:54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 s="360"/>
      <c r="AA1174" s="360"/>
      <c r="AB1174"/>
      <c r="AC1174"/>
      <c r="AD1174" s="236"/>
      <c r="AE1174" s="236"/>
      <c r="AF1174" s="236"/>
      <c r="AG1174" s="236"/>
      <c r="AH1174" s="236"/>
      <c r="AI1174" s="236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 s="236"/>
      <c r="BB1174"/>
    </row>
    <row r="1175" spans="1:54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 s="360"/>
      <c r="AA1175" s="360"/>
      <c r="AB1175"/>
      <c r="AC1175"/>
      <c r="AD1175" s="236"/>
      <c r="AE1175" s="236"/>
      <c r="AF1175" s="236"/>
      <c r="AG1175" s="236"/>
      <c r="AH1175" s="236"/>
      <c r="AI1175" s="236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 s="236"/>
      <c r="BB1175"/>
    </row>
    <row r="1176" spans="1:54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 s="360"/>
      <c r="AA1176" s="360"/>
      <c r="AB1176"/>
      <c r="AC1176"/>
      <c r="AD1176" s="236"/>
      <c r="AE1176" s="236"/>
      <c r="AF1176" s="236"/>
      <c r="AG1176" s="236"/>
      <c r="AH1176" s="236"/>
      <c r="AI1176" s="23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 s="236"/>
      <c r="BB1176"/>
    </row>
    <row r="1177" spans="1:54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 s="360"/>
      <c r="AA1177" s="360"/>
      <c r="AB1177"/>
      <c r="AC1177"/>
      <c r="AD1177" s="236"/>
      <c r="AE1177" s="236"/>
      <c r="AF1177" s="236"/>
      <c r="AG1177" s="236"/>
      <c r="AH1177" s="236"/>
      <c r="AI1177" s="236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 s="236"/>
      <c r="BB1177"/>
    </row>
    <row r="1178" spans="1:54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 s="360"/>
      <c r="AA1178" s="360"/>
      <c r="AB1178"/>
      <c r="AC1178"/>
      <c r="AD1178" s="236"/>
      <c r="AE1178" s="236"/>
      <c r="AF1178" s="236"/>
      <c r="AG1178" s="236"/>
      <c r="AH1178" s="236"/>
      <c r="AI1178" s="236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 s="236"/>
      <c r="BB1178"/>
    </row>
    <row r="1179" spans="1:54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 s="360"/>
      <c r="AA1179" s="360"/>
      <c r="AB1179"/>
      <c r="AC1179"/>
      <c r="AD1179" s="236"/>
      <c r="AE1179" s="236"/>
      <c r="AF1179" s="236"/>
      <c r="AG1179" s="236"/>
      <c r="AH1179" s="236"/>
      <c r="AI1179" s="236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 s="236"/>
      <c r="BB1179"/>
    </row>
    <row r="1180" spans="1:54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 s="360"/>
      <c r="AA1180" s="360"/>
      <c r="AB1180"/>
      <c r="AC1180"/>
      <c r="AD1180" s="236"/>
      <c r="AE1180" s="236"/>
      <c r="AF1180" s="236"/>
      <c r="AG1180" s="236"/>
      <c r="AH1180" s="236"/>
      <c r="AI1180" s="236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 s="236"/>
      <c r="BB1180"/>
    </row>
    <row r="1181" spans="1:54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 s="360"/>
      <c r="AA1181" s="360"/>
      <c r="AB1181"/>
      <c r="AC1181"/>
      <c r="AD1181" s="236"/>
      <c r="AE1181" s="236"/>
      <c r="AF1181" s="236"/>
      <c r="AG1181" s="236"/>
      <c r="AH1181" s="236"/>
      <c r="AI1181" s="236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 s="236"/>
      <c r="BB1181"/>
    </row>
    <row r="1182" spans="1:54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 s="360"/>
      <c r="AA1182" s="360"/>
      <c r="AB1182"/>
      <c r="AC1182"/>
      <c r="AD1182" s="236"/>
      <c r="AE1182" s="236"/>
      <c r="AF1182" s="236"/>
      <c r="AG1182" s="236"/>
      <c r="AH1182" s="236"/>
      <c r="AI1182" s="236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 s="236"/>
      <c r="BB1182"/>
    </row>
    <row r="1183" spans="1:54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 s="360"/>
      <c r="AA1183" s="360"/>
      <c r="AB1183"/>
      <c r="AC1183"/>
      <c r="AD1183" s="236"/>
      <c r="AE1183" s="236"/>
      <c r="AF1183" s="236"/>
      <c r="AG1183" s="236"/>
      <c r="AH1183" s="236"/>
      <c r="AI1183" s="236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 s="236"/>
      <c r="BB1183"/>
    </row>
    <row r="1184" spans="1:54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 s="360"/>
      <c r="AA1184" s="360"/>
      <c r="AB1184"/>
      <c r="AC1184"/>
      <c r="AD1184" s="236"/>
      <c r="AE1184" s="236"/>
      <c r="AF1184" s="236"/>
      <c r="AG1184" s="236"/>
      <c r="AH1184" s="236"/>
      <c r="AI1184" s="236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 s="236"/>
      <c r="BB1184"/>
    </row>
    <row r="1185" spans="1:54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 s="360"/>
      <c r="AA1185" s="360"/>
      <c r="AB1185"/>
      <c r="AC1185"/>
      <c r="AD1185" s="236"/>
      <c r="AE1185" s="236"/>
      <c r="AF1185" s="236"/>
      <c r="AG1185" s="236"/>
      <c r="AH1185" s="236"/>
      <c r="AI1185" s="236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 s="236"/>
      <c r="BB1185"/>
    </row>
    <row r="1186" spans="1:54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 s="360"/>
      <c r="AA1186" s="360"/>
      <c r="AB1186"/>
      <c r="AC1186"/>
      <c r="AD1186" s="236"/>
      <c r="AE1186" s="236"/>
      <c r="AF1186" s="236"/>
      <c r="AG1186" s="236"/>
      <c r="AH1186" s="236"/>
      <c r="AI1186" s="23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 s="236"/>
      <c r="BB1186"/>
    </row>
    <row r="1187" spans="1:54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 s="360"/>
      <c r="AA1187" s="360"/>
      <c r="AB1187"/>
      <c r="AC1187"/>
      <c r="AD1187" s="236"/>
      <c r="AE1187" s="236"/>
      <c r="AF1187" s="236"/>
      <c r="AG1187" s="236"/>
      <c r="AH1187" s="236"/>
      <c r="AI1187" s="236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 s="236"/>
      <c r="BB1187"/>
    </row>
    <row r="1188" spans="1:54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 s="360"/>
      <c r="AA1188" s="360"/>
      <c r="AB1188"/>
      <c r="AC1188"/>
      <c r="AD1188" s="236"/>
      <c r="AE1188" s="236"/>
      <c r="AF1188" s="236"/>
      <c r="AG1188" s="236"/>
      <c r="AH1188" s="236"/>
      <c r="AI1188" s="236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 s="236"/>
      <c r="BB1188"/>
    </row>
    <row r="1189" spans="1:54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 s="360"/>
      <c r="AA1189" s="360"/>
      <c r="AB1189"/>
      <c r="AC1189"/>
      <c r="AD1189" s="236"/>
      <c r="AE1189" s="236"/>
      <c r="AF1189" s="236"/>
      <c r="AG1189" s="236"/>
      <c r="AH1189" s="236"/>
      <c r="AI1189" s="236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 s="236"/>
      <c r="BB1189"/>
    </row>
    <row r="1190" spans="1:54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 s="360"/>
      <c r="AA1190" s="360"/>
      <c r="AB1190"/>
      <c r="AC1190"/>
      <c r="AD1190" s="236"/>
      <c r="AE1190" s="236"/>
      <c r="AF1190" s="236"/>
      <c r="AG1190" s="236"/>
      <c r="AH1190" s="236"/>
      <c r="AI1190" s="236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 s="236"/>
      <c r="BB1190"/>
    </row>
    <row r="1191" spans="1:54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 s="360"/>
      <c r="AA1191" s="360"/>
      <c r="AB1191"/>
      <c r="AC1191"/>
      <c r="AD1191" s="236"/>
      <c r="AE1191" s="236"/>
      <c r="AF1191" s="236"/>
      <c r="AG1191" s="236"/>
      <c r="AH1191" s="236"/>
      <c r="AI1191" s="236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 s="236"/>
      <c r="BB1191"/>
    </row>
    <row r="1192" spans="1:54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 s="360"/>
      <c r="AA1192" s="360"/>
      <c r="AB1192"/>
      <c r="AC1192"/>
      <c r="AD1192" s="236"/>
      <c r="AE1192" s="236"/>
      <c r="AF1192" s="236"/>
      <c r="AG1192" s="236"/>
      <c r="AH1192" s="236"/>
      <c r="AI1192" s="236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 s="236"/>
      <c r="BB1192"/>
    </row>
    <row r="1193" spans="1:54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 s="360"/>
      <c r="AA1193" s="360"/>
      <c r="AB1193"/>
      <c r="AC1193"/>
      <c r="AD1193" s="236"/>
      <c r="AE1193" s="236"/>
      <c r="AF1193" s="236"/>
      <c r="AG1193" s="236"/>
      <c r="AH1193" s="236"/>
      <c r="AI1193" s="236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 s="236"/>
      <c r="BB1193"/>
    </row>
    <row r="1194" spans="1:54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 s="360"/>
      <c r="AA1194" s="360"/>
      <c r="AB1194"/>
      <c r="AC1194"/>
      <c r="AD1194" s="236"/>
      <c r="AE1194" s="236"/>
      <c r="AF1194" s="236"/>
      <c r="AG1194" s="236"/>
      <c r="AH1194" s="236"/>
      <c r="AI1194" s="236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 s="236"/>
      <c r="BB1194"/>
    </row>
    <row r="1195" spans="1:54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 s="360"/>
      <c r="AA1195" s="360"/>
      <c r="AB1195"/>
      <c r="AC1195"/>
      <c r="AD1195" s="236"/>
      <c r="AE1195" s="236"/>
      <c r="AF1195" s="236"/>
      <c r="AG1195" s="236"/>
      <c r="AH1195" s="236"/>
      <c r="AI1195" s="236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 s="236"/>
      <c r="BB1195"/>
    </row>
    <row r="1196" spans="1:54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 s="360"/>
      <c r="AA1196" s="360"/>
      <c r="AB1196"/>
      <c r="AC1196"/>
      <c r="AD1196" s="236"/>
      <c r="AE1196" s="236"/>
      <c r="AF1196" s="236"/>
      <c r="AG1196" s="236"/>
      <c r="AH1196" s="236"/>
      <c r="AI1196" s="23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 s="236"/>
      <c r="BB1196"/>
    </row>
    <row r="1197" spans="1:54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 s="360"/>
      <c r="AA1197" s="360"/>
      <c r="AB1197"/>
      <c r="AC1197"/>
      <c r="AD1197" s="236"/>
      <c r="AE1197" s="236"/>
      <c r="AF1197" s="236"/>
      <c r="AG1197" s="236"/>
      <c r="AH1197" s="236"/>
      <c r="AI1197" s="236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 s="236"/>
      <c r="BB1197"/>
    </row>
    <row r="1198" spans="1:54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 s="360"/>
      <c r="AA1198" s="360"/>
      <c r="AB1198"/>
      <c r="AC1198"/>
      <c r="AD1198" s="236"/>
      <c r="AE1198" s="236"/>
      <c r="AF1198" s="236"/>
      <c r="AG1198" s="236"/>
      <c r="AH1198" s="236"/>
      <c r="AI1198" s="236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 s="236"/>
      <c r="BB1198"/>
    </row>
    <row r="1199" spans="1:54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 s="360"/>
      <c r="AA1199" s="360"/>
      <c r="AB1199"/>
      <c r="AC1199"/>
      <c r="AD1199" s="236"/>
      <c r="AE1199" s="236"/>
      <c r="AF1199" s="236"/>
      <c r="AG1199" s="236"/>
      <c r="AH1199" s="236"/>
      <c r="AI1199" s="236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 s="236"/>
      <c r="BB1199"/>
    </row>
    <row r="1200" spans="1:54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 s="360"/>
      <c r="AA1200" s="360"/>
      <c r="AB1200"/>
      <c r="AC1200"/>
      <c r="AD1200" s="236"/>
      <c r="AE1200" s="236"/>
      <c r="AF1200" s="236"/>
      <c r="AG1200" s="236"/>
      <c r="AH1200" s="236"/>
      <c r="AI1200" s="236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 s="236"/>
      <c r="BB1200"/>
    </row>
    <row r="1201" spans="1:54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 s="360"/>
      <c r="AA1201" s="360"/>
      <c r="AB1201"/>
      <c r="AC1201"/>
      <c r="AD1201" s="236"/>
      <c r="AE1201" s="236"/>
      <c r="AF1201" s="236"/>
      <c r="AG1201" s="236"/>
      <c r="AH1201" s="236"/>
      <c r="AI1201" s="236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 s="236"/>
      <c r="BB1201"/>
    </row>
    <row r="1202" spans="1:54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 s="360"/>
      <c r="AA1202" s="360"/>
      <c r="AB1202"/>
      <c r="AC1202"/>
      <c r="AD1202" s="236"/>
      <c r="AE1202" s="236"/>
      <c r="AF1202" s="236"/>
      <c r="AG1202" s="236"/>
      <c r="AH1202" s="236"/>
      <c r="AI1202" s="236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 s="236"/>
      <c r="BB1202"/>
    </row>
    <row r="1203" spans="1:54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 s="360"/>
      <c r="AA1203" s="360"/>
      <c r="AB1203"/>
      <c r="AC1203"/>
      <c r="AD1203" s="236"/>
      <c r="AE1203" s="236"/>
      <c r="AF1203" s="236"/>
      <c r="AG1203" s="236"/>
      <c r="AH1203" s="236"/>
      <c r="AI1203" s="236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 s="236"/>
      <c r="BB1203"/>
    </row>
    <row r="1204" spans="1:54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 s="360"/>
      <c r="AA1204" s="360"/>
      <c r="AB1204"/>
      <c r="AC1204"/>
      <c r="AD1204" s="236"/>
      <c r="AE1204" s="236"/>
      <c r="AF1204" s="236"/>
      <c r="AG1204" s="236"/>
      <c r="AH1204" s="236"/>
      <c r="AI1204" s="236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 s="236"/>
      <c r="BB1204"/>
    </row>
    <row r="1205" spans="1:54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 s="360"/>
      <c r="AA1205" s="360"/>
      <c r="AB1205"/>
      <c r="AC1205"/>
      <c r="AD1205" s="236"/>
      <c r="AE1205" s="236"/>
      <c r="AF1205" s="236"/>
      <c r="AG1205" s="236"/>
      <c r="AH1205" s="236"/>
      <c r="AI1205" s="236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 s="236"/>
      <c r="BB1205"/>
    </row>
    <row r="1206" spans="1:54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 s="360"/>
      <c r="AA1206" s="360"/>
      <c r="AB1206"/>
      <c r="AC1206"/>
      <c r="AD1206" s="236"/>
      <c r="AE1206" s="236"/>
      <c r="AF1206" s="236"/>
      <c r="AG1206" s="236"/>
      <c r="AH1206" s="236"/>
      <c r="AI1206" s="23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 s="236"/>
      <c r="BB1206"/>
    </row>
    <row r="1207" spans="1:54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 s="360"/>
      <c r="AA1207" s="360"/>
      <c r="AB1207"/>
      <c r="AC1207"/>
      <c r="AD1207" s="236"/>
      <c r="AE1207" s="236"/>
      <c r="AF1207" s="236"/>
      <c r="AG1207" s="236"/>
      <c r="AH1207" s="236"/>
      <c r="AI1207" s="236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 s="236"/>
      <c r="BB1207"/>
    </row>
    <row r="1208" spans="1:54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 s="360"/>
      <c r="AA1208" s="360"/>
      <c r="AB1208"/>
      <c r="AC1208"/>
      <c r="AD1208" s="236"/>
      <c r="AE1208" s="236"/>
      <c r="AF1208" s="236"/>
      <c r="AG1208" s="236"/>
      <c r="AH1208" s="236"/>
      <c r="AI1208" s="236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 s="236"/>
      <c r="BB1208"/>
    </row>
    <row r="1209" spans="1:54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 s="360"/>
      <c r="AA1209" s="360"/>
      <c r="AB1209"/>
      <c r="AC1209"/>
      <c r="AD1209" s="236"/>
      <c r="AE1209" s="236"/>
      <c r="AF1209" s="236"/>
      <c r="AG1209" s="236"/>
      <c r="AH1209" s="236"/>
      <c r="AI1209" s="236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 s="236"/>
      <c r="BB1209"/>
    </row>
    <row r="1210" spans="1:54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 s="360"/>
      <c r="AA1210" s="360"/>
      <c r="AB1210"/>
      <c r="AC1210"/>
      <c r="AD1210" s="236"/>
      <c r="AE1210" s="236"/>
      <c r="AF1210" s="236"/>
      <c r="AG1210" s="236"/>
      <c r="AH1210" s="236"/>
      <c r="AI1210" s="236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 s="236"/>
      <c r="BB1210"/>
    </row>
    <row r="1211" spans="1:54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 s="360"/>
      <c r="AA1211" s="360"/>
      <c r="AB1211"/>
      <c r="AC1211"/>
      <c r="AD1211" s="236"/>
      <c r="AE1211" s="236"/>
      <c r="AF1211" s="236"/>
      <c r="AG1211" s="236"/>
      <c r="AH1211" s="236"/>
      <c r="AI1211" s="236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 s="236"/>
      <c r="BB1211"/>
    </row>
    <row r="1212" spans="1:54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 s="360"/>
      <c r="AA1212" s="360"/>
      <c r="AB1212"/>
      <c r="AC1212"/>
      <c r="AD1212" s="236"/>
      <c r="AE1212" s="236"/>
      <c r="AF1212" s="236"/>
      <c r="AG1212" s="236"/>
      <c r="AH1212" s="236"/>
      <c r="AI1212" s="236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 s="236"/>
      <c r="BB1212"/>
    </row>
    <row r="1213" spans="1:54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 s="360"/>
      <c r="AA1213" s="360"/>
      <c r="AB1213"/>
      <c r="AC1213"/>
      <c r="AD1213" s="236"/>
      <c r="AE1213" s="236"/>
      <c r="AF1213" s="236"/>
      <c r="AG1213" s="236"/>
      <c r="AH1213" s="236"/>
      <c r="AI1213" s="236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 s="236"/>
      <c r="BB1213"/>
    </row>
    <row r="1214" spans="1:54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 s="360"/>
      <c r="AA1214" s="360"/>
      <c r="AB1214"/>
      <c r="AC1214"/>
      <c r="AD1214" s="236"/>
      <c r="AE1214" s="236"/>
      <c r="AF1214" s="236"/>
      <c r="AG1214" s="236"/>
      <c r="AH1214" s="236"/>
      <c r="AI1214" s="236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 s="236"/>
      <c r="BB1214"/>
    </row>
    <row r="1215" spans="1:54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 s="360"/>
      <c r="AA1215" s="360"/>
      <c r="AB1215"/>
      <c r="AC1215"/>
      <c r="AD1215" s="236"/>
      <c r="AE1215" s="236"/>
      <c r="AF1215" s="236"/>
      <c r="AG1215" s="236"/>
      <c r="AH1215" s="236"/>
      <c r="AI1215" s="236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 s="236"/>
      <c r="BB1215"/>
    </row>
    <row r="1216" spans="1:54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 s="360"/>
      <c r="AA1216" s="360"/>
      <c r="AB1216"/>
      <c r="AC1216"/>
      <c r="AD1216" s="236"/>
      <c r="AE1216" s="236"/>
      <c r="AF1216" s="236"/>
      <c r="AG1216" s="236"/>
      <c r="AH1216" s="236"/>
      <c r="AI1216" s="23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 s="236"/>
      <c r="BB1216"/>
    </row>
    <row r="1217" spans="1:54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 s="360"/>
      <c r="AA1217" s="360"/>
      <c r="AB1217"/>
      <c r="AC1217"/>
      <c r="AD1217" s="236"/>
      <c r="AE1217" s="236"/>
      <c r="AF1217" s="236"/>
      <c r="AG1217" s="236"/>
      <c r="AH1217" s="236"/>
      <c r="AI1217" s="236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 s="236"/>
      <c r="BB1217"/>
    </row>
    <row r="1218" spans="1:54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 s="360"/>
      <c r="AA1218" s="360"/>
      <c r="AB1218"/>
      <c r="AC1218"/>
      <c r="AD1218" s="236"/>
      <c r="AE1218" s="236"/>
      <c r="AF1218" s="236"/>
      <c r="AG1218" s="236"/>
      <c r="AH1218" s="236"/>
      <c r="AI1218" s="236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 s="236"/>
      <c r="BB1218"/>
    </row>
    <row r="1219" spans="1:54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 s="360"/>
      <c r="AA1219" s="360"/>
      <c r="AB1219"/>
      <c r="AC1219"/>
      <c r="AD1219" s="236"/>
      <c r="AE1219" s="236"/>
      <c r="AF1219" s="236"/>
      <c r="AG1219" s="236"/>
      <c r="AH1219" s="236"/>
      <c r="AI1219" s="236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 s="236"/>
      <c r="BB1219"/>
    </row>
    <row r="1220" spans="1:54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 s="360"/>
      <c r="AA1220" s="360"/>
      <c r="AB1220"/>
      <c r="AC1220"/>
      <c r="AD1220" s="236"/>
      <c r="AE1220" s="236"/>
      <c r="AF1220" s="236"/>
      <c r="AG1220" s="236"/>
      <c r="AH1220" s="236"/>
      <c r="AI1220" s="236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 s="236"/>
      <c r="BB1220"/>
    </row>
    <row r="1221" spans="1:54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 s="360"/>
      <c r="AA1221" s="360"/>
      <c r="AB1221"/>
      <c r="AC1221"/>
      <c r="AD1221" s="236"/>
      <c r="AE1221" s="236"/>
      <c r="AF1221" s="236"/>
      <c r="AG1221" s="236"/>
      <c r="AH1221" s="236"/>
      <c r="AI1221" s="236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 s="236"/>
      <c r="BB1221"/>
    </row>
    <row r="1222" spans="1:54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 s="360"/>
      <c r="AA1222" s="360"/>
      <c r="AB1222"/>
      <c r="AC1222"/>
      <c r="AD1222" s="236"/>
      <c r="AE1222" s="236"/>
      <c r="AF1222" s="236"/>
      <c r="AG1222" s="236"/>
      <c r="AH1222" s="236"/>
      <c r="AI1222" s="236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 s="236"/>
      <c r="BB1222"/>
    </row>
    <row r="1223" spans="1:54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 s="360"/>
      <c r="AA1223" s="360"/>
      <c r="AB1223"/>
      <c r="AC1223"/>
      <c r="AD1223" s="236"/>
      <c r="AE1223" s="236"/>
      <c r="AF1223" s="236"/>
      <c r="AG1223" s="236"/>
      <c r="AH1223" s="236"/>
      <c r="AI1223" s="236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 s="236"/>
      <c r="BB1223"/>
    </row>
    <row r="1224" spans="1:54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 s="360"/>
      <c r="AA1224" s="360"/>
      <c r="AB1224"/>
      <c r="AC1224"/>
      <c r="AD1224" s="236"/>
      <c r="AE1224" s="236"/>
      <c r="AF1224" s="236"/>
      <c r="AG1224" s="236"/>
      <c r="AH1224" s="236"/>
      <c r="AI1224" s="236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 s="236"/>
      <c r="BB1224"/>
    </row>
    <row r="1225" spans="1:54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 s="360"/>
      <c r="AA1225" s="360"/>
      <c r="AB1225"/>
      <c r="AC1225"/>
      <c r="AD1225" s="236"/>
      <c r="AE1225" s="236"/>
      <c r="AF1225" s="236"/>
      <c r="AG1225" s="236"/>
      <c r="AH1225" s="236"/>
      <c r="AI1225" s="236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 s="236"/>
      <c r="BB1225"/>
    </row>
    <row r="1226" spans="1:54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 s="360"/>
      <c r="AA1226" s="360"/>
      <c r="AB1226"/>
      <c r="AC1226"/>
      <c r="AD1226" s="236"/>
      <c r="AE1226" s="236"/>
      <c r="AF1226" s="236"/>
      <c r="AG1226" s="236"/>
      <c r="AH1226" s="236"/>
      <c r="AI1226" s="23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 s="236"/>
      <c r="BB1226"/>
    </row>
    <row r="1227" spans="1:54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 s="360"/>
      <c r="AA1227" s="360"/>
      <c r="AB1227"/>
      <c r="AC1227"/>
      <c r="AD1227" s="236"/>
      <c r="AE1227" s="236"/>
      <c r="AF1227" s="236"/>
      <c r="AG1227" s="236"/>
      <c r="AH1227" s="236"/>
      <c r="AI1227" s="236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 s="236"/>
      <c r="BB1227"/>
    </row>
    <row r="1228" spans="1:54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 s="360"/>
      <c r="AA1228" s="360"/>
      <c r="AB1228"/>
      <c r="AC1228"/>
      <c r="AD1228" s="236"/>
      <c r="AE1228" s="236"/>
      <c r="AF1228" s="236"/>
      <c r="AG1228" s="236"/>
      <c r="AH1228" s="236"/>
      <c r="AI1228" s="236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 s="236"/>
      <c r="BB1228"/>
    </row>
    <row r="1229" spans="1:54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 s="360"/>
      <c r="AA1229" s="360"/>
      <c r="AB1229"/>
      <c r="AC1229"/>
      <c r="AD1229" s="236"/>
      <c r="AE1229" s="236"/>
      <c r="AF1229" s="236"/>
      <c r="AG1229" s="236"/>
      <c r="AH1229" s="236"/>
      <c r="AI1229" s="236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 s="236"/>
      <c r="BB1229"/>
    </row>
    <row r="1230" spans="1:54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 s="360"/>
      <c r="AA1230" s="360"/>
      <c r="AB1230"/>
      <c r="AC1230"/>
      <c r="AD1230" s="236"/>
      <c r="AE1230" s="236"/>
      <c r="AF1230" s="236"/>
      <c r="AG1230" s="236"/>
      <c r="AH1230" s="236"/>
      <c r="AI1230" s="236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 s="236"/>
      <c r="BB1230"/>
    </row>
    <row r="1231" spans="1:54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 s="360"/>
      <c r="AA1231" s="360"/>
      <c r="AB1231"/>
      <c r="AC1231"/>
      <c r="AD1231" s="236"/>
      <c r="AE1231" s="236"/>
      <c r="AF1231" s="236"/>
      <c r="AG1231" s="236"/>
      <c r="AH1231" s="236"/>
      <c r="AI1231" s="236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 s="236"/>
      <c r="BB1231"/>
    </row>
    <row r="1232" spans="1:54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 s="360"/>
      <c r="AA1232" s="360"/>
      <c r="AB1232"/>
      <c r="AC1232"/>
      <c r="AD1232" s="236"/>
      <c r="AE1232" s="236"/>
      <c r="AF1232" s="236"/>
      <c r="AG1232" s="236"/>
      <c r="AH1232" s="236"/>
      <c r="AI1232" s="236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 s="236"/>
      <c r="BB1232"/>
    </row>
    <row r="1233" spans="1:54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 s="360"/>
      <c r="AA1233" s="360"/>
      <c r="AB1233"/>
      <c r="AC1233"/>
      <c r="AD1233" s="236"/>
      <c r="AE1233" s="236"/>
      <c r="AF1233" s="236"/>
      <c r="AG1233" s="236"/>
      <c r="AH1233" s="236"/>
      <c r="AI1233" s="236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 s="236"/>
      <c r="BB1233"/>
    </row>
    <row r="1234" spans="1:54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 s="360"/>
      <c r="AA1234" s="360"/>
      <c r="AB1234"/>
      <c r="AC1234"/>
      <c r="AD1234" s="236"/>
      <c r="AE1234" s="236"/>
      <c r="AF1234" s="236"/>
      <c r="AG1234" s="236"/>
      <c r="AH1234" s="236"/>
      <c r="AI1234" s="236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 s="236"/>
      <c r="BB1234"/>
    </row>
    <row r="1235" spans="1:54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 s="360"/>
      <c r="AA1235" s="360"/>
      <c r="AB1235"/>
      <c r="AC1235"/>
      <c r="AD1235" s="236"/>
      <c r="AE1235" s="236"/>
      <c r="AF1235" s="236"/>
      <c r="AG1235" s="236"/>
      <c r="AH1235" s="236"/>
      <c r="AI1235" s="236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 s="236"/>
      <c r="BB1235"/>
    </row>
    <row r="1236" spans="1:54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 s="360"/>
      <c r="AA1236" s="360"/>
      <c r="AB1236"/>
      <c r="AC1236"/>
      <c r="AD1236" s="236"/>
      <c r="AE1236" s="236"/>
      <c r="AF1236" s="236"/>
      <c r="AG1236" s="236"/>
      <c r="AH1236" s="236"/>
      <c r="AI1236" s="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 s="236"/>
      <c r="BB1236"/>
    </row>
    <row r="1237" spans="1:54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 s="360"/>
      <c r="AA1237" s="360"/>
      <c r="AB1237"/>
      <c r="AC1237"/>
      <c r="AD1237" s="236"/>
      <c r="AE1237" s="236"/>
      <c r="AF1237" s="236"/>
      <c r="AG1237" s="236"/>
      <c r="AH1237" s="236"/>
      <c r="AI1237" s="236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 s="236"/>
      <c r="BB1237"/>
    </row>
    <row r="1238" spans="1:54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 s="360"/>
      <c r="AA1238" s="360"/>
      <c r="AB1238"/>
      <c r="AC1238"/>
      <c r="AD1238" s="236"/>
      <c r="AE1238" s="236"/>
      <c r="AF1238" s="236"/>
      <c r="AG1238" s="236"/>
      <c r="AH1238" s="236"/>
      <c r="AI1238" s="236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 s="236"/>
      <c r="BB1238"/>
    </row>
    <row r="1239" spans="1:54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 s="360"/>
      <c r="AA1239" s="360"/>
      <c r="AB1239"/>
      <c r="AC1239"/>
      <c r="AD1239" s="236"/>
      <c r="AE1239" s="236"/>
      <c r="AF1239" s="236"/>
      <c r="AG1239" s="236"/>
      <c r="AH1239" s="236"/>
      <c r="AI1239" s="236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 s="236"/>
      <c r="BB1239"/>
    </row>
    <row r="1240" spans="1:54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 s="360"/>
      <c r="AA1240" s="360"/>
      <c r="AB1240"/>
      <c r="AC1240"/>
      <c r="AD1240" s="236"/>
      <c r="AE1240" s="236"/>
      <c r="AF1240" s="236"/>
      <c r="AG1240" s="236"/>
      <c r="AH1240" s="236"/>
      <c r="AI1240" s="236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 s="236"/>
      <c r="BB1240"/>
    </row>
    <row r="1241" spans="1:54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 s="360"/>
      <c r="AA1241" s="360"/>
      <c r="AB1241"/>
      <c r="AC1241"/>
      <c r="AD1241" s="236"/>
      <c r="AE1241" s="236"/>
      <c r="AF1241" s="236"/>
      <c r="AG1241" s="236"/>
      <c r="AH1241" s="236"/>
      <c r="AI1241" s="236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 s="236"/>
      <c r="BB1241"/>
    </row>
    <row r="1242" spans="1:54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 s="360"/>
      <c r="AA1242" s="360"/>
      <c r="AB1242"/>
      <c r="AC1242"/>
      <c r="AD1242" s="236"/>
      <c r="AE1242" s="236"/>
      <c r="AF1242" s="236"/>
      <c r="AG1242" s="236"/>
      <c r="AH1242" s="236"/>
      <c r="AI1242" s="236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 s="236"/>
      <c r="BB1242"/>
    </row>
    <row r="1243" spans="1:54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 s="360"/>
      <c r="AA1243" s="360"/>
      <c r="AB1243"/>
      <c r="AC1243"/>
      <c r="AD1243" s="236"/>
      <c r="AE1243" s="236"/>
      <c r="AF1243" s="236"/>
      <c r="AG1243" s="236"/>
      <c r="AH1243" s="236"/>
      <c r="AI1243" s="236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 s="236"/>
      <c r="BB1243"/>
    </row>
    <row r="1244" spans="1:54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 s="360"/>
      <c r="AA1244" s="360"/>
      <c r="AB1244"/>
      <c r="AC1244"/>
      <c r="AD1244" s="236"/>
      <c r="AE1244" s="236"/>
      <c r="AF1244" s="236"/>
      <c r="AG1244" s="236"/>
      <c r="AH1244" s="236"/>
      <c r="AI1244" s="236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 s="236"/>
      <c r="BB1244"/>
    </row>
    <row r="1245" spans="1:54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 s="360"/>
      <c r="AA1245" s="360"/>
      <c r="AB1245"/>
      <c r="AC1245"/>
      <c r="AD1245" s="236"/>
      <c r="AE1245" s="236"/>
      <c r="AF1245" s="236"/>
      <c r="AG1245" s="236"/>
      <c r="AH1245" s="236"/>
      <c r="AI1245" s="236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 s="236"/>
      <c r="BB1245"/>
    </row>
    <row r="1246" spans="1:54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 s="360"/>
      <c r="AA1246" s="360"/>
      <c r="AB1246"/>
      <c r="AC1246"/>
      <c r="AD1246" s="236"/>
      <c r="AE1246" s="236"/>
      <c r="AF1246" s="236"/>
      <c r="AG1246" s="236"/>
      <c r="AH1246" s="236"/>
      <c r="AI1246" s="23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 s="236"/>
      <c r="BB1246"/>
    </row>
    <row r="1247" spans="1:54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 s="360"/>
      <c r="AA1247" s="360"/>
      <c r="AB1247"/>
      <c r="AC1247"/>
      <c r="AD1247" s="236"/>
      <c r="AE1247" s="236"/>
      <c r="AF1247" s="236"/>
      <c r="AG1247" s="236"/>
      <c r="AH1247" s="236"/>
      <c r="AI1247" s="236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 s="236"/>
      <c r="BB1247"/>
    </row>
    <row r="1248" spans="1:54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 s="360"/>
      <c r="AA1248" s="360"/>
      <c r="AB1248"/>
      <c r="AC1248"/>
      <c r="AD1248" s="236"/>
      <c r="AE1248" s="236"/>
      <c r="AF1248" s="236"/>
      <c r="AG1248" s="236"/>
      <c r="AH1248" s="236"/>
      <c r="AI1248" s="236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 s="236"/>
      <c r="BB1248"/>
    </row>
    <row r="1249" spans="1:54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 s="360"/>
      <c r="AA1249" s="360"/>
      <c r="AB1249"/>
      <c r="AC1249"/>
      <c r="AD1249" s="236"/>
      <c r="AE1249" s="236"/>
      <c r="AF1249" s="236"/>
      <c r="AG1249" s="236"/>
      <c r="AH1249" s="236"/>
      <c r="AI1249" s="236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 s="236"/>
      <c r="BB1249"/>
    </row>
    <row r="1250" spans="1:54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 s="360"/>
      <c r="AA1250" s="360"/>
      <c r="AB1250"/>
      <c r="AC1250"/>
      <c r="AD1250" s="236"/>
      <c r="AE1250" s="236"/>
      <c r="AF1250" s="236"/>
      <c r="AG1250" s="236"/>
      <c r="AH1250" s="236"/>
      <c r="AI1250" s="236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 s="236"/>
      <c r="BB1250"/>
    </row>
    <row r="1251" spans="1:54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 s="360"/>
      <c r="AA1251" s="360"/>
      <c r="AB1251"/>
      <c r="AC1251"/>
      <c r="AD1251" s="236"/>
      <c r="AE1251" s="236"/>
      <c r="AF1251" s="236"/>
      <c r="AG1251" s="236"/>
      <c r="AH1251" s="236"/>
      <c r="AI1251" s="236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 s="236"/>
      <c r="BB1251"/>
    </row>
    <row r="1252" spans="1:54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 s="360"/>
      <c r="AA1252" s="360"/>
      <c r="AB1252"/>
      <c r="AC1252"/>
      <c r="AD1252" s="236"/>
      <c r="AE1252" s="236"/>
      <c r="AF1252" s="236"/>
      <c r="AG1252" s="236"/>
      <c r="AH1252" s="236"/>
      <c r="AI1252" s="236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 s="236"/>
      <c r="BB1252"/>
    </row>
    <row r="1253" spans="1:54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 s="360"/>
      <c r="AA1253" s="360"/>
      <c r="AB1253"/>
      <c r="AC1253"/>
      <c r="AD1253" s="236"/>
      <c r="AE1253" s="236"/>
      <c r="AF1253" s="236"/>
      <c r="AG1253" s="236"/>
      <c r="AH1253" s="236"/>
      <c r="AI1253" s="236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 s="236"/>
      <c r="BB1253"/>
    </row>
    <row r="1254" spans="1:54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 s="360"/>
      <c r="AA1254" s="360"/>
      <c r="AB1254"/>
      <c r="AC1254"/>
      <c r="AD1254" s="236"/>
      <c r="AE1254" s="236"/>
      <c r="AF1254" s="236"/>
      <c r="AG1254" s="236"/>
      <c r="AH1254" s="236"/>
      <c r="AI1254" s="236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 s="236"/>
      <c r="BB1254"/>
    </row>
    <row r="1255" spans="1:54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 s="360"/>
      <c r="AA1255" s="360"/>
      <c r="AB1255"/>
      <c r="AC1255"/>
      <c r="AD1255" s="236"/>
      <c r="AE1255" s="236"/>
      <c r="AF1255" s="236"/>
      <c r="AG1255" s="236"/>
      <c r="AH1255" s="236"/>
      <c r="AI1255" s="236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 s="236"/>
      <c r="BB1255"/>
    </row>
    <row r="1256" spans="1:54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 s="360"/>
      <c r="AA1256" s="360"/>
      <c r="AB1256"/>
      <c r="AC1256"/>
      <c r="AD1256" s="236"/>
      <c r="AE1256" s="236"/>
      <c r="AF1256" s="236"/>
      <c r="AG1256" s="236"/>
      <c r="AH1256" s="236"/>
      <c r="AI1256" s="23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 s="236"/>
      <c r="BB1256"/>
    </row>
    <row r="1257" spans="1:54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 s="360"/>
      <c r="AA1257" s="360"/>
      <c r="AB1257"/>
      <c r="AC1257"/>
      <c r="AD1257" s="236"/>
      <c r="AE1257" s="236"/>
      <c r="AF1257" s="236"/>
      <c r="AG1257" s="236"/>
      <c r="AH1257" s="236"/>
      <c r="AI1257" s="236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 s="236"/>
      <c r="BB1257"/>
    </row>
    <row r="1258" spans="1:54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 s="360"/>
      <c r="AA1258" s="360"/>
      <c r="AB1258"/>
      <c r="AC1258"/>
      <c r="AD1258" s="236"/>
      <c r="AE1258" s="236"/>
      <c r="AF1258" s="236"/>
      <c r="AG1258" s="236"/>
      <c r="AH1258" s="236"/>
      <c r="AI1258" s="236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 s="236"/>
      <c r="BB1258"/>
    </row>
    <row r="1259" spans="1:54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 s="360"/>
      <c r="AA1259" s="360"/>
      <c r="AB1259"/>
      <c r="AC1259"/>
      <c r="AD1259" s="236"/>
      <c r="AE1259" s="236"/>
      <c r="AF1259" s="236"/>
      <c r="AG1259" s="236"/>
      <c r="AH1259" s="236"/>
      <c r="AI1259" s="236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 s="236"/>
      <c r="BB1259"/>
    </row>
    <row r="1260" spans="1:54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 s="360"/>
      <c r="AA1260" s="360"/>
      <c r="AB1260"/>
      <c r="AC1260"/>
      <c r="AD1260" s="236"/>
      <c r="AE1260" s="236"/>
      <c r="AF1260" s="236"/>
      <c r="AG1260" s="236"/>
      <c r="AH1260" s="236"/>
      <c r="AI1260" s="236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 s="236"/>
      <c r="BB1260"/>
    </row>
    <row r="1261" spans="1:54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 s="360"/>
      <c r="AA1261" s="360"/>
      <c r="AB1261"/>
      <c r="AC1261"/>
      <c r="AD1261" s="236"/>
      <c r="AE1261" s="236"/>
      <c r="AF1261" s="236"/>
      <c r="AG1261" s="236"/>
      <c r="AH1261" s="236"/>
      <c r="AI1261" s="236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 s="236"/>
      <c r="BB1261"/>
    </row>
    <row r="1262" spans="1:54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 s="360"/>
      <c r="AA1262" s="360"/>
      <c r="AB1262"/>
      <c r="AC1262"/>
      <c r="AD1262" s="236"/>
      <c r="AE1262" s="236"/>
      <c r="AF1262" s="236"/>
      <c r="AG1262" s="236"/>
      <c r="AH1262" s="236"/>
      <c r="AI1262" s="236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 s="236"/>
      <c r="BB1262"/>
    </row>
    <row r="1263" spans="1:54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 s="360"/>
      <c r="AA1263" s="360"/>
      <c r="AB1263"/>
      <c r="AC1263"/>
      <c r="AD1263" s="236"/>
      <c r="AE1263" s="236"/>
      <c r="AF1263" s="236"/>
      <c r="AG1263" s="236"/>
      <c r="AH1263" s="236"/>
      <c r="AI1263" s="236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 s="236"/>
      <c r="BB1263"/>
    </row>
    <row r="1264" spans="1:54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 s="360"/>
      <c r="AA1264" s="360"/>
      <c r="AB1264"/>
      <c r="AC1264"/>
      <c r="AD1264" s="236"/>
      <c r="AE1264" s="236"/>
      <c r="AF1264" s="236"/>
      <c r="AG1264" s="236"/>
      <c r="AH1264" s="236"/>
      <c r="AI1264" s="236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 s="236"/>
      <c r="BB1264"/>
    </row>
    <row r="1265" spans="1:54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 s="360"/>
      <c r="AA1265" s="360"/>
      <c r="AB1265"/>
      <c r="AC1265"/>
      <c r="AD1265" s="236"/>
      <c r="AE1265" s="236"/>
      <c r="AF1265" s="236"/>
      <c r="AG1265" s="236"/>
      <c r="AH1265" s="236"/>
      <c r="AI1265" s="236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 s="236"/>
      <c r="BB1265"/>
    </row>
    <row r="1266" spans="1:54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 s="360"/>
      <c r="AA1266" s="360"/>
      <c r="AB1266"/>
      <c r="AC1266"/>
      <c r="AD1266" s="236"/>
      <c r="AE1266" s="236"/>
      <c r="AF1266" s="236"/>
      <c r="AG1266" s="236"/>
      <c r="AH1266" s="236"/>
      <c r="AI1266" s="23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 s="236"/>
      <c r="BB1266"/>
    </row>
    <row r="1267" spans="1:54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 s="360"/>
      <c r="AA1267" s="360"/>
      <c r="AB1267"/>
      <c r="AC1267"/>
      <c r="AD1267" s="236"/>
      <c r="AE1267" s="236"/>
      <c r="AF1267" s="236"/>
      <c r="AG1267" s="236"/>
      <c r="AH1267" s="236"/>
      <c r="AI1267" s="236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 s="236"/>
      <c r="BB1267"/>
    </row>
    <row r="1268" spans="1:54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 s="360"/>
      <c r="AA1268" s="360"/>
      <c r="AB1268"/>
      <c r="AC1268"/>
      <c r="AD1268" s="236"/>
      <c r="AE1268" s="236"/>
      <c r="AF1268" s="236"/>
      <c r="AG1268" s="236"/>
      <c r="AH1268" s="236"/>
      <c r="AI1268" s="236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 s="236"/>
      <c r="BB1268"/>
    </row>
    <row r="1269" spans="1:54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 s="360"/>
      <c r="AA1269" s="360"/>
      <c r="AB1269"/>
      <c r="AC1269"/>
      <c r="AD1269" s="236"/>
      <c r="AE1269" s="236"/>
      <c r="AF1269" s="236"/>
      <c r="AG1269" s="236"/>
      <c r="AH1269" s="236"/>
      <c r="AI1269" s="236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 s="236"/>
      <c r="BB1269"/>
    </row>
    <row r="1270" spans="1:54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 s="360"/>
      <c r="AA1270" s="360"/>
      <c r="AB1270"/>
      <c r="AC1270"/>
      <c r="AD1270" s="236"/>
      <c r="AE1270" s="236"/>
      <c r="AF1270" s="236"/>
      <c r="AG1270" s="236"/>
      <c r="AH1270" s="236"/>
      <c r="AI1270" s="236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 s="236"/>
      <c r="BB1270"/>
    </row>
    <row r="1271" spans="1:54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 s="360"/>
      <c r="AA1271" s="360"/>
      <c r="AB1271"/>
      <c r="AC1271"/>
      <c r="AD1271" s="236"/>
      <c r="AE1271" s="236"/>
      <c r="AF1271" s="236"/>
      <c r="AG1271" s="236"/>
      <c r="AH1271" s="236"/>
      <c r="AI1271" s="236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 s="236"/>
      <c r="BB1271"/>
    </row>
    <row r="1272" spans="1:54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 s="360"/>
      <c r="AA1272" s="360"/>
      <c r="AB1272"/>
      <c r="AC1272"/>
      <c r="AD1272" s="236"/>
      <c r="AE1272" s="236"/>
      <c r="AF1272" s="236"/>
      <c r="AG1272" s="236"/>
      <c r="AH1272" s="236"/>
      <c r="AI1272" s="236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 s="236"/>
      <c r="BB1272"/>
    </row>
    <row r="1273" spans="1:54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 s="360"/>
      <c r="AA1273" s="360"/>
      <c r="AB1273"/>
      <c r="AC1273"/>
      <c r="AD1273" s="236"/>
      <c r="AE1273" s="236"/>
      <c r="AF1273" s="236"/>
      <c r="AG1273" s="236"/>
      <c r="AH1273" s="236"/>
      <c r="AI1273" s="236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 s="236"/>
      <c r="BB1273"/>
    </row>
    <row r="1274" spans="1:54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 s="360"/>
      <c r="AA1274" s="360"/>
      <c r="AB1274"/>
      <c r="AC1274"/>
      <c r="AD1274" s="236"/>
      <c r="AE1274" s="236"/>
      <c r="AF1274" s="236"/>
      <c r="AG1274" s="236"/>
      <c r="AH1274" s="236"/>
      <c r="AI1274" s="236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 s="236"/>
      <c r="BB1274"/>
    </row>
    <row r="1275" spans="1:54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 s="360"/>
      <c r="AA1275" s="360"/>
      <c r="AB1275"/>
      <c r="AC1275"/>
      <c r="AD1275" s="236"/>
      <c r="AE1275" s="236"/>
      <c r="AF1275" s="236"/>
      <c r="AG1275" s="236"/>
      <c r="AH1275" s="236"/>
      <c r="AI1275" s="236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 s="236"/>
      <c r="BB1275"/>
    </row>
    <row r="1276" spans="1:54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 s="360"/>
      <c r="AA1276" s="360"/>
      <c r="AB1276"/>
      <c r="AC1276"/>
      <c r="AD1276" s="236"/>
      <c r="AE1276" s="236"/>
      <c r="AF1276" s="236"/>
      <c r="AG1276" s="236"/>
      <c r="AH1276" s="236"/>
      <c r="AI1276" s="23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 s="236"/>
      <c r="BB1276"/>
    </row>
    <row r="1277" spans="1:54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 s="360"/>
      <c r="AA1277" s="360"/>
      <c r="AB1277"/>
      <c r="AC1277"/>
      <c r="AD1277" s="236"/>
      <c r="AE1277" s="236"/>
      <c r="AF1277" s="236"/>
      <c r="AG1277" s="236"/>
      <c r="AH1277" s="236"/>
      <c r="AI1277" s="236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 s="236"/>
      <c r="BB1277"/>
    </row>
    <row r="1278" spans="1:54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 s="360"/>
      <c r="AA1278" s="360"/>
      <c r="AB1278"/>
      <c r="AC1278"/>
      <c r="AD1278" s="236"/>
      <c r="AE1278" s="236"/>
      <c r="AF1278" s="236"/>
      <c r="AG1278" s="236"/>
      <c r="AH1278" s="236"/>
      <c r="AI1278" s="236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 s="236"/>
      <c r="BB1278"/>
    </row>
    <row r="1279" spans="1:54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 s="360"/>
      <c r="AA1279" s="360"/>
      <c r="AB1279"/>
      <c r="AC1279"/>
      <c r="AD1279" s="236"/>
      <c r="AE1279" s="236"/>
      <c r="AF1279" s="236"/>
      <c r="AG1279" s="236"/>
      <c r="AH1279" s="236"/>
      <c r="AI1279" s="236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 s="236"/>
      <c r="BB1279"/>
    </row>
    <row r="1280" spans="1:54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 s="360"/>
      <c r="AA1280" s="360"/>
      <c r="AB1280"/>
      <c r="AC1280"/>
      <c r="AD1280" s="236"/>
      <c r="AE1280" s="236"/>
      <c r="AF1280" s="236"/>
      <c r="AG1280" s="236"/>
      <c r="AH1280" s="236"/>
      <c r="AI1280" s="236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 s="236"/>
      <c r="BB1280"/>
    </row>
    <row r="1281" spans="1:54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 s="360"/>
      <c r="AA1281" s="360"/>
      <c r="AB1281"/>
      <c r="AC1281"/>
      <c r="AD1281" s="236"/>
      <c r="AE1281" s="236"/>
      <c r="AF1281" s="236"/>
      <c r="AG1281" s="236"/>
      <c r="AH1281" s="236"/>
      <c r="AI1281" s="236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 s="236"/>
      <c r="BB1281"/>
    </row>
    <row r="1282" spans="1:54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 s="360"/>
      <c r="AA1282" s="360"/>
      <c r="AB1282"/>
      <c r="AC1282"/>
      <c r="AD1282" s="236"/>
      <c r="AE1282" s="236"/>
      <c r="AF1282" s="236"/>
      <c r="AG1282" s="236"/>
      <c r="AH1282" s="236"/>
      <c r="AI1282" s="236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 s="236"/>
      <c r="BB1282"/>
    </row>
    <row r="1283" spans="1:54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 s="360"/>
      <c r="AA1283" s="360"/>
      <c r="AB1283"/>
      <c r="AC1283"/>
      <c r="AD1283" s="236"/>
      <c r="AE1283" s="236"/>
      <c r="AF1283" s="236"/>
      <c r="AG1283" s="236"/>
      <c r="AH1283" s="236"/>
      <c r="AI1283" s="236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 s="236"/>
      <c r="BB1283"/>
    </row>
    <row r="1284" spans="1:54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 s="360"/>
      <c r="AA1284" s="360"/>
      <c r="AB1284"/>
      <c r="AC1284"/>
      <c r="AD1284" s="236"/>
      <c r="AE1284" s="236"/>
      <c r="AF1284" s="236"/>
      <c r="AG1284" s="236"/>
      <c r="AH1284" s="236"/>
      <c r="AI1284" s="236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 s="236"/>
      <c r="BB1284"/>
    </row>
    <row r="1285" spans="1:54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 s="360"/>
      <c r="AA1285" s="360"/>
      <c r="AB1285"/>
      <c r="AC1285"/>
      <c r="AD1285" s="236"/>
      <c r="AE1285" s="236"/>
      <c r="AF1285" s="236"/>
      <c r="AG1285" s="236"/>
      <c r="AH1285" s="236"/>
      <c r="AI1285" s="236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 s="236"/>
      <c r="BB1285"/>
    </row>
    <row r="1286" spans="1:54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 s="360"/>
      <c r="AA1286" s="360"/>
      <c r="AB1286"/>
      <c r="AC1286"/>
      <c r="AD1286" s="236"/>
      <c r="AE1286" s="236"/>
      <c r="AF1286" s="236"/>
      <c r="AG1286" s="236"/>
      <c r="AH1286" s="236"/>
      <c r="AI1286" s="23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 s="236"/>
      <c r="BB1286"/>
    </row>
    <row r="1287" spans="1:54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 s="360"/>
      <c r="AA1287" s="360"/>
      <c r="AB1287"/>
      <c r="AC1287"/>
      <c r="AD1287" s="236"/>
      <c r="AE1287" s="236"/>
      <c r="AF1287" s="236"/>
      <c r="AG1287" s="236"/>
      <c r="AH1287" s="236"/>
      <c r="AI1287" s="236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 s="236"/>
      <c r="BB1287"/>
    </row>
    <row r="1288" spans="1:54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 s="360"/>
      <c r="AA1288" s="360"/>
      <c r="AB1288"/>
      <c r="AC1288"/>
      <c r="AD1288" s="236"/>
      <c r="AE1288" s="236"/>
      <c r="AF1288" s="236"/>
      <c r="AG1288" s="236"/>
      <c r="AH1288" s="236"/>
      <c r="AI1288" s="236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 s="236"/>
      <c r="BB1288"/>
    </row>
    <row r="1289" spans="1:54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 s="360"/>
      <c r="AA1289" s="360"/>
      <c r="AB1289"/>
      <c r="AC1289"/>
      <c r="AD1289" s="236"/>
      <c r="AE1289" s="236"/>
      <c r="AF1289" s="236"/>
      <c r="AG1289" s="236"/>
      <c r="AH1289" s="236"/>
      <c r="AI1289" s="236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 s="236"/>
      <c r="BB1289"/>
    </row>
    <row r="1290" spans="1:54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 s="360"/>
      <c r="AA1290" s="360"/>
      <c r="AB1290"/>
      <c r="AC1290"/>
      <c r="AD1290" s="236"/>
      <c r="AE1290" s="236"/>
      <c r="AF1290" s="236"/>
      <c r="AG1290" s="236"/>
      <c r="AH1290" s="236"/>
      <c r="AI1290" s="236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 s="236"/>
      <c r="BB1290"/>
    </row>
    <row r="1291" spans="1:54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 s="360"/>
      <c r="AA1291" s="360"/>
      <c r="AB1291"/>
      <c r="AC1291"/>
      <c r="AD1291" s="236"/>
      <c r="AE1291" s="236"/>
      <c r="AF1291" s="236"/>
      <c r="AG1291" s="236"/>
      <c r="AH1291" s="236"/>
      <c r="AI1291" s="236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 s="236"/>
      <c r="BB1291"/>
    </row>
    <row r="1292" spans="1:54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 s="360"/>
      <c r="AA1292" s="360"/>
      <c r="AB1292"/>
      <c r="AC1292"/>
      <c r="AD1292" s="236"/>
      <c r="AE1292" s="236"/>
      <c r="AF1292" s="236"/>
      <c r="AG1292" s="236"/>
      <c r="AH1292" s="236"/>
      <c r="AI1292" s="236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 s="236"/>
      <c r="BB1292"/>
    </row>
    <row r="1293" spans="1:54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 s="360"/>
      <c r="AA1293" s="360"/>
      <c r="AB1293"/>
      <c r="AC1293"/>
      <c r="AD1293" s="236"/>
      <c r="AE1293" s="236"/>
      <c r="AF1293" s="236"/>
      <c r="AG1293" s="236"/>
      <c r="AH1293" s="236"/>
      <c r="AI1293" s="236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 s="236"/>
      <c r="BB1293"/>
    </row>
    <row r="1294" spans="1:54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 s="360"/>
      <c r="AA1294" s="360"/>
      <c r="AB1294"/>
      <c r="AC1294"/>
      <c r="AD1294" s="236"/>
      <c r="AE1294" s="236"/>
      <c r="AF1294" s="236"/>
      <c r="AG1294" s="236"/>
      <c r="AH1294" s="236"/>
      <c r="AI1294" s="236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 s="236"/>
      <c r="BB1294"/>
    </row>
    <row r="1295" spans="1:54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 s="360"/>
      <c r="AA1295" s="360"/>
      <c r="AB1295"/>
      <c r="AC1295"/>
      <c r="AD1295" s="236"/>
      <c r="AE1295" s="236"/>
      <c r="AF1295" s="236"/>
      <c r="AG1295" s="236"/>
      <c r="AH1295" s="236"/>
      <c r="AI1295" s="236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 s="236"/>
      <c r="BB1295"/>
    </row>
    <row r="1296" spans="1:54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 s="360"/>
      <c r="AA1296" s="360"/>
      <c r="AB1296"/>
      <c r="AC1296"/>
      <c r="AD1296" s="236"/>
      <c r="AE1296" s="236"/>
      <c r="AF1296" s="236"/>
      <c r="AG1296" s="236"/>
      <c r="AH1296" s="236"/>
      <c r="AI1296" s="23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 s="236"/>
      <c r="BB1296"/>
    </row>
    <row r="1297" spans="1:54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 s="360"/>
      <c r="AA1297" s="360"/>
      <c r="AB1297"/>
      <c r="AC1297"/>
      <c r="AD1297" s="236"/>
      <c r="AE1297" s="236"/>
      <c r="AF1297" s="236"/>
      <c r="AG1297" s="236"/>
      <c r="AH1297" s="236"/>
      <c r="AI1297" s="236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 s="236"/>
      <c r="BB1297"/>
    </row>
    <row r="1298" spans="1:54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 s="360"/>
      <c r="AA1298" s="360"/>
      <c r="AB1298"/>
      <c r="AC1298"/>
      <c r="AD1298" s="236"/>
      <c r="AE1298" s="236"/>
      <c r="AF1298" s="236"/>
      <c r="AG1298" s="236"/>
      <c r="AH1298" s="236"/>
      <c r="AI1298" s="236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 s="236"/>
      <c r="BB1298"/>
    </row>
    <row r="1299" spans="1:54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 s="360"/>
      <c r="AA1299" s="360"/>
      <c r="AB1299"/>
      <c r="AC1299"/>
      <c r="AD1299" s="236"/>
      <c r="AE1299" s="236"/>
      <c r="AF1299" s="236"/>
      <c r="AG1299" s="236"/>
      <c r="AH1299" s="236"/>
      <c r="AI1299" s="236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 s="236"/>
      <c r="BB1299"/>
    </row>
    <row r="1300" spans="1:54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 s="360"/>
      <c r="AA1300" s="360"/>
      <c r="AB1300"/>
      <c r="AC1300"/>
      <c r="AD1300" s="236"/>
      <c r="AE1300" s="236"/>
      <c r="AF1300" s="236"/>
      <c r="AG1300" s="236"/>
      <c r="AH1300" s="236"/>
      <c r="AI1300" s="236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 s="236"/>
      <c r="BB1300"/>
    </row>
    <row r="1301" spans="1:54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 s="360"/>
      <c r="AA1301" s="360"/>
      <c r="AB1301"/>
      <c r="AC1301"/>
      <c r="AD1301" s="236"/>
      <c r="AE1301" s="236"/>
      <c r="AF1301" s="236"/>
      <c r="AG1301" s="236"/>
      <c r="AH1301" s="236"/>
      <c r="AI1301" s="236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 s="236"/>
      <c r="BB1301"/>
    </row>
    <row r="1302" spans="1:54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 s="360"/>
      <c r="AA1302" s="360"/>
      <c r="AB1302"/>
      <c r="AC1302"/>
      <c r="AD1302" s="236"/>
      <c r="AE1302" s="236"/>
      <c r="AF1302" s="236"/>
      <c r="AG1302" s="236"/>
      <c r="AH1302" s="236"/>
      <c r="AI1302" s="236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 s="236"/>
      <c r="BB1302"/>
    </row>
    <row r="1303" spans="1:54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 s="360"/>
      <c r="AA1303" s="360"/>
      <c r="AB1303"/>
      <c r="AC1303"/>
      <c r="AD1303" s="236"/>
      <c r="AE1303" s="236"/>
      <c r="AF1303" s="236"/>
      <c r="AG1303" s="236"/>
      <c r="AH1303" s="236"/>
      <c r="AI1303" s="236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 s="236"/>
      <c r="BB1303"/>
    </row>
    <row r="1304" spans="1:54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 s="360"/>
      <c r="AA1304" s="360"/>
      <c r="AB1304"/>
      <c r="AC1304"/>
      <c r="AD1304" s="236"/>
      <c r="AE1304" s="236"/>
      <c r="AF1304" s="236"/>
      <c r="AG1304" s="236"/>
      <c r="AH1304" s="236"/>
      <c r="AI1304" s="236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 s="236"/>
      <c r="BB1304"/>
    </row>
    <row r="1305" spans="1:54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 s="360"/>
      <c r="AA1305" s="360"/>
      <c r="AB1305"/>
      <c r="AC1305"/>
      <c r="AD1305" s="236"/>
      <c r="AE1305" s="236"/>
      <c r="AF1305" s="236"/>
      <c r="AG1305" s="236"/>
      <c r="AH1305" s="236"/>
      <c r="AI1305" s="236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 s="236"/>
      <c r="BB1305"/>
    </row>
    <row r="1306" spans="1:54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 s="360"/>
      <c r="AA1306" s="360"/>
      <c r="AB1306"/>
      <c r="AC1306"/>
      <c r="AD1306" s="236"/>
      <c r="AE1306" s="236"/>
      <c r="AF1306" s="236"/>
      <c r="AG1306" s="236"/>
      <c r="AH1306" s="236"/>
      <c r="AI1306" s="23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 s="236"/>
      <c r="BB1306"/>
    </row>
    <row r="1307" spans="1:54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 s="360"/>
      <c r="AA1307" s="360"/>
      <c r="AB1307"/>
      <c r="AC1307"/>
      <c r="AD1307" s="236"/>
      <c r="AE1307" s="236"/>
      <c r="AF1307" s="236"/>
      <c r="AG1307" s="236"/>
      <c r="AH1307" s="236"/>
      <c r="AI1307" s="236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 s="236"/>
      <c r="BB1307"/>
    </row>
    <row r="1308" spans="1:54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 s="360"/>
      <c r="AA1308" s="360"/>
      <c r="AB1308"/>
      <c r="AC1308"/>
      <c r="AD1308" s="236"/>
      <c r="AE1308" s="236"/>
      <c r="AF1308" s="236"/>
      <c r="AG1308" s="236"/>
      <c r="AH1308" s="236"/>
      <c r="AI1308" s="236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 s="236"/>
      <c r="BB1308"/>
    </row>
    <row r="1309" spans="1:54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 s="360"/>
      <c r="AA1309" s="360"/>
      <c r="AB1309"/>
      <c r="AC1309"/>
      <c r="AD1309" s="236"/>
      <c r="AE1309" s="236"/>
      <c r="AF1309" s="236"/>
      <c r="AG1309" s="236"/>
      <c r="AH1309" s="236"/>
      <c r="AI1309" s="236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 s="236"/>
      <c r="BB1309"/>
    </row>
    <row r="1310" spans="1:54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 s="360"/>
      <c r="AA1310" s="360"/>
      <c r="AB1310"/>
      <c r="AC1310"/>
      <c r="AD1310" s="236"/>
      <c r="AE1310" s="236"/>
      <c r="AF1310" s="236"/>
      <c r="AG1310" s="236"/>
      <c r="AH1310" s="236"/>
      <c r="AI1310" s="236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 s="236"/>
      <c r="BB1310"/>
    </row>
    <row r="1311" spans="1:54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 s="360"/>
      <c r="AA1311" s="360"/>
      <c r="AB1311"/>
      <c r="AC1311"/>
      <c r="AD1311" s="236"/>
      <c r="AE1311" s="236"/>
      <c r="AF1311" s="236"/>
      <c r="AG1311" s="236"/>
      <c r="AH1311" s="236"/>
      <c r="AI1311" s="236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 s="236"/>
      <c r="BB1311"/>
    </row>
    <row r="1312" spans="1:54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 s="360"/>
      <c r="AA1312" s="360"/>
      <c r="AB1312"/>
      <c r="AC1312"/>
      <c r="AD1312" s="236"/>
      <c r="AE1312" s="236"/>
      <c r="AF1312" s="236"/>
      <c r="AG1312" s="236"/>
      <c r="AH1312" s="236"/>
      <c r="AI1312" s="236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 s="236"/>
      <c r="BB1312"/>
    </row>
    <row r="1313" spans="1:54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 s="360"/>
      <c r="AA1313" s="360"/>
      <c r="AB1313"/>
      <c r="AC1313"/>
      <c r="AD1313" s="236"/>
      <c r="AE1313" s="236"/>
      <c r="AF1313" s="236"/>
      <c r="AG1313" s="236"/>
      <c r="AH1313" s="236"/>
      <c r="AI1313" s="236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 s="236"/>
      <c r="BB1313"/>
    </row>
    <row r="1314" spans="1:54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 s="360"/>
      <c r="AA1314" s="360"/>
      <c r="AB1314"/>
      <c r="AC1314"/>
      <c r="AD1314" s="236"/>
      <c r="AE1314" s="236"/>
      <c r="AF1314" s="236"/>
      <c r="AG1314" s="236"/>
      <c r="AH1314" s="236"/>
      <c r="AI1314" s="236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 s="236"/>
      <c r="BB1314"/>
    </row>
    <row r="1315" spans="1:54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 s="360"/>
      <c r="AA1315" s="360"/>
      <c r="AB1315"/>
      <c r="AC1315"/>
      <c r="AD1315" s="236"/>
      <c r="AE1315" s="236"/>
      <c r="AF1315" s="236"/>
      <c r="AG1315" s="236"/>
      <c r="AH1315" s="236"/>
      <c r="AI1315" s="236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 s="236"/>
      <c r="BB1315"/>
    </row>
    <row r="1316" spans="1:54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 s="360"/>
      <c r="AA1316" s="360"/>
      <c r="AB1316"/>
      <c r="AC1316"/>
      <c r="AD1316" s="236"/>
      <c r="AE1316" s="236"/>
      <c r="AF1316" s="236"/>
      <c r="AG1316" s="236"/>
      <c r="AH1316" s="236"/>
      <c r="AI1316" s="23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 s="236"/>
      <c r="BB1316"/>
    </row>
    <row r="1317" spans="1:54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 s="360"/>
      <c r="AA1317" s="360"/>
      <c r="AB1317"/>
      <c r="AC1317"/>
      <c r="AD1317" s="236"/>
      <c r="AE1317" s="236"/>
      <c r="AF1317" s="236"/>
      <c r="AG1317" s="236"/>
      <c r="AH1317" s="236"/>
      <c r="AI1317" s="236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 s="236"/>
      <c r="BB1317"/>
    </row>
    <row r="1318" spans="1:54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 s="360"/>
      <c r="AA1318" s="360"/>
      <c r="AB1318"/>
      <c r="AC1318"/>
      <c r="AD1318" s="236"/>
      <c r="AE1318" s="236"/>
      <c r="AF1318" s="236"/>
      <c r="AG1318" s="236"/>
      <c r="AH1318" s="236"/>
      <c r="AI1318" s="236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 s="236"/>
      <c r="BB1318"/>
    </row>
    <row r="1319" spans="1:54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 s="360"/>
      <c r="AA1319" s="360"/>
      <c r="AB1319"/>
      <c r="AC1319"/>
      <c r="AD1319" s="236"/>
      <c r="AE1319" s="236"/>
      <c r="AF1319" s="236"/>
      <c r="AG1319" s="236"/>
      <c r="AH1319" s="236"/>
      <c r="AI1319" s="236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 s="236"/>
      <c r="BB1319"/>
    </row>
    <row r="1320" spans="1:54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 s="360"/>
      <c r="AA1320" s="360"/>
      <c r="AB1320"/>
      <c r="AC1320"/>
      <c r="AD1320" s="236"/>
      <c r="AE1320" s="236"/>
      <c r="AF1320" s="236"/>
      <c r="AG1320" s="236"/>
      <c r="AH1320" s="236"/>
      <c r="AI1320" s="236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 s="236"/>
      <c r="BB1320"/>
    </row>
    <row r="1321" spans="1:54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 s="360"/>
      <c r="AA1321" s="360"/>
      <c r="AB1321"/>
      <c r="AC1321"/>
      <c r="AD1321" s="236"/>
      <c r="AE1321" s="236"/>
      <c r="AF1321" s="236"/>
      <c r="AG1321" s="236"/>
      <c r="AH1321" s="236"/>
      <c r="AI1321" s="236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 s="236"/>
      <c r="BB1321"/>
    </row>
    <row r="1322" spans="1:54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 s="360"/>
      <c r="AA1322" s="360"/>
      <c r="AB1322"/>
      <c r="AC1322"/>
      <c r="AD1322" s="236"/>
      <c r="AE1322" s="236"/>
      <c r="AF1322" s="236"/>
      <c r="AG1322" s="236"/>
      <c r="AH1322" s="236"/>
      <c r="AI1322" s="236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 s="236"/>
      <c r="BB1322"/>
    </row>
    <row r="1323" spans="1:54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 s="360"/>
      <c r="AA1323" s="360"/>
      <c r="AB1323"/>
      <c r="AC1323"/>
      <c r="AD1323" s="236"/>
      <c r="AE1323" s="236"/>
      <c r="AF1323" s="236"/>
      <c r="AG1323" s="236"/>
      <c r="AH1323" s="236"/>
      <c r="AI1323" s="236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 s="236"/>
      <c r="BB1323"/>
    </row>
    <row r="1324" spans="1:54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 s="360"/>
      <c r="AA1324" s="360"/>
      <c r="AB1324"/>
      <c r="AC1324"/>
      <c r="AD1324" s="236"/>
      <c r="AE1324" s="236"/>
      <c r="AF1324" s="236"/>
      <c r="AG1324" s="236"/>
      <c r="AH1324" s="236"/>
      <c r="AI1324" s="236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 s="236"/>
      <c r="BB1324"/>
    </row>
    <row r="1325" spans="1:54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 s="360"/>
      <c r="AA1325" s="360"/>
      <c r="AB1325"/>
      <c r="AC1325"/>
      <c r="AD1325" s="236"/>
      <c r="AE1325" s="236"/>
      <c r="AF1325" s="236"/>
      <c r="AG1325" s="236"/>
      <c r="AH1325" s="236"/>
      <c r="AI1325" s="236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 s="236"/>
      <c r="BB1325"/>
    </row>
    <row r="1326" spans="1:54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 s="360"/>
      <c r="AA1326" s="360"/>
      <c r="AB1326"/>
      <c r="AC1326"/>
      <c r="AD1326" s="236"/>
      <c r="AE1326" s="236"/>
      <c r="AF1326" s="236"/>
      <c r="AG1326" s="236"/>
      <c r="AH1326" s="236"/>
      <c r="AI1326" s="23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 s="236"/>
      <c r="BB1326"/>
    </row>
    <row r="1327" spans="1:54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 s="360"/>
      <c r="AA1327" s="360"/>
      <c r="AB1327"/>
      <c r="AC1327"/>
      <c r="AD1327" s="236"/>
      <c r="AE1327" s="236"/>
      <c r="AF1327" s="236"/>
      <c r="AG1327" s="236"/>
      <c r="AH1327" s="236"/>
      <c r="AI1327" s="236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 s="236"/>
      <c r="BB1327"/>
    </row>
    <row r="1328" spans="1:54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 s="360"/>
      <c r="AA1328" s="360"/>
      <c r="AB1328"/>
      <c r="AC1328"/>
      <c r="AD1328" s="236"/>
      <c r="AE1328" s="236"/>
      <c r="AF1328" s="236"/>
      <c r="AG1328" s="236"/>
      <c r="AH1328" s="236"/>
      <c r="AI1328" s="236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 s="236"/>
      <c r="BB1328"/>
    </row>
    <row r="1329" spans="1:54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 s="360"/>
      <c r="AA1329" s="360"/>
      <c r="AB1329"/>
      <c r="AC1329"/>
      <c r="AD1329" s="236"/>
      <c r="AE1329" s="236"/>
      <c r="AF1329" s="236"/>
      <c r="AG1329" s="236"/>
      <c r="AH1329" s="236"/>
      <c r="AI1329" s="236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 s="236"/>
      <c r="BB1329"/>
    </row>
    <row r="1330" spans="1:54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 s="360"/>
      <c r="AA1330" s="360"/>
      <c r="AB1330"/>
      <c r="AC1330"/>
      <c r="AD1330" s="236"/>
      <c r="AE1330" s="236"/>
      <c r="AF1330" s="236"/>
      <c r="AG1330" s="236"/>
      <c r="AH1330" s="236"/>
      <c r="AI1330" s="236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 s="236"/>
      <c r="BB1330"/>
    </row>
    <row r="1331" spans="1:54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 s="360"/>
      <c r="AA1331" s="360"/>
      <c r="AB1331"/>
      <c r="AC1331"/>
      <c r="AD1331" s="236"/>
      <c r="AE1331" s="236"/>
      <c r="AF1331" s="236"/>
      <c r="AG1331" s="236"/>
      <c r="AH1331" s="236"/>
      <c r="AI1331" s="236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 s="236"/>
      <c r="BB1331"/>
    </row>
    <row r="1332" spans="1:54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 s="360"/>
      <c r="AA1332" s="360"/>
      <c r="AB1332"/>
      <c r="AC1332"/>
      <c r="AD1332" s="236"/>
      <c r="AE1332" s="236"/>
      <c r="AF1332" s="236"/>
      <c r="AG1332" s="236"/>
      <c r="AH1332" s="236"/>
      <c r="AI1332" s="236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 s="236"/>
      <c r="BB1332"/>
    </row>
    <row r="1333" spans="1:54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 s="360"/>
      <c r="AA1333" s="360"/>
      <c r="AB1333"/>
      <c r="AC1333"/>
      <c r="AD1333" s="236"/>
      <c r="AE1333" s="236"/>
      <c r="AF1333" s="236"/>
      <c r="AG1333" s="236"/>
      <c r="AH1333" s="236"/>
      <c r="AI1333" s="236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 s="236"/>
      <c r="BB1333"/>
    </row>
    <row r="1334" spans="1:54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 s="360"/>
      <c r="AA1334" s="360"/>
      <c r="AB1334"/>
      <c r="AC1334"/>
      <c r="AD1334" s="236"/>
      <c r="AE1334" s="236"/>
      <c r="AF1334" s="236"/>
      <c r="AG1334" s="236"/>
      <c r="AH1334" s="236"/>
      <c r="AI1334" s="236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 s="236"/>
      <c r="BB1334"/>
    </row>
    <row r="1335" spans="1:54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 s="360"/>
      <c r="AA1335" s="360"/>
      <c r="AB1335"/>
      <c r="AC1335"/>
      <c r="AD1335" s="236"/>
      <c r="AE1335" s="236"/>
      <c r="AF1335" s="236"/>
      <c r="AG1335" s="236"/>
      <c r="AH1335" s="236"/>
      <c r="AI1335" s="236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 s="236"/>
      <c r="BB1335"/>
    </row>
    <row r="1336" spans="1:54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 s="360"/>
      <c r="AA1336" s="360"/>
      <c r="AB1336"/>
      <c r="AC1336"/>
      <c r="AD1336" s="236"/>
      <c r="AE1336" s="236"/>
      <c r="AF1336" s="236"/>
      <c r="AG1336" s="236"/>
      <c r="AH1336" s="236"/>
      <c r="AI1336" s="2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 s="236"/>
      <c r="BB1336"/>
    </row>
    <row r="1337" spans="1:54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 s="360"/>
      <c r="AA1337" s="360"/>
      <c r="AB1337"/>
      <c r="AC1337"/>
      <c r="AD1337" s="236"/>
      <c r="AE1337" s="236"/>
      <c r="AF1337" s="236"/>
      <c r="AG1337" s="236"/>
      <c r="AH1337" s="236"/>
      <c r="AI1337" s="236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 s="236"/>
      <c r="BB1337"/>
    </row>
    <row r="1338" spans="1:54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 s="360"/>
      <c r="AA1338" s="360"/>
      <c r="AB1338"/>
      <c r="AC1338"/>
      <c r="AD1338" s="236"/>
      <c r="AE1338" s="236"/>
      <c r="AF1338" s="236"/>
      <c r="AG1338" s="236"/>
      <c r="AH1338" s="236"/>
      <c r="AI1338" s="236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 s="236"/>
      <c r="BB1338"/>
    </row>
    <row r="1339" spans="1:54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 s="360"/>
      <c r="AA1339" s="360"/>
      <c r="AB1339"/>
      <c r="AC1339"/>
      <c r="AD1339" s="236"/>
      <c r="AE1339" s="236"/>
      <c r="AF1339" s="236"/>
      <c r="AG1339" s="236"/>
      <c r="AH1339" s="236"/>
      <c r="AI1339" s="236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 s="236"/>
      <c r="BB1339"/>
    </row>
    <row r="1340" spans="1:54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 s="360"/>
      <c r="AA1340" s="360"/>
      <c r="AB1340"/>
      <c r="AC1340"/>
      <c r="AD1340" s="236"/>
      <c r="AE1340" s="236"/>
      <c r="AF1340" s="236"/>
      <c r="AG1340" s="236"/>
      <c r="AH1340" s="236"/>
      <c r="AI1340" s="236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 s="236"/>
      <c r="BB1340"/>
    </row>
    <row r="1341" spans="1:54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 s="360"/>
      <c r="AA1341" s="360"/>
      <c r="AB1341"/>
      <c r="AC1341"/>
      <c r="AD1341" s="236"/>
      <c r="AE1341" s="236"/>
      <c r="AF1341" s="236"/>
      <c r="AG1341" s="236"/>
      <c r="AH1341" s="236"/>
      <c r="AI1341" s="236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 s="236"/>
      <c r="BB1341"/>
    </row>
    <row r="1342" spans="1:54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 s="360"/>
      <c r="AA1342" s="360"/>
      <c r="AB1342"/>
      <c r="AC1342"/>
      <c r="AD1342" s="236"/>
      <c r="AE1342" s="236"/>
      <c r="AF1342" s="236"/>
      <c r="AG1342" s="236"/>
      <c r="AH1342" s="236"/>
      <c r="AI1342" s="236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 s="236"/>
      <c r="BB1342"/>
    </row>
    <row r="1343" spans="1:54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 s="360"/>
      <c r="AA1343" s="360"/>
      <c r="AB1343"/>
      <c r="AC1343"/>
      <c r="AD1343" s="236"/>
      <c r="AE1343" s="236"/>
      <c r="AF1343" s="236"/>
      <c r="AG1343" s="236"/>
      <c r="AH1343" s="236"/>
      <c r="AI1343" s="236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 s="236"/>
      <c r="BB1343"/>
    </row>
    <row r="1344" spans="1:54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 s="360"/>
      <c r="AA1344" s="360"/>
      <c r="AB1344"/>
      <c r="AC1344"/>
      <c r="AD1344" s="236"/>
      <c r="AE1344" s="236"/>
      <c r="AF1344" s="236"/>
      <c r="AG1344" s="236"/>
      <c r="AH1344" s="236"/>
      <c r="AI1344" s="236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 s="236"/>
      <c r="BB1344"/>
    </row>
    <row r="1345" spans="1:54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 s="360"/>
      <c r="AA1345" s="360"/>
      <c r="AB1345"/>
      <c r="AC1345"/>
      <c r="AD1345" s="236"/>
      <c r="AE1345" s="236"/>
      <c r="AF1345" s="236"/>
      <c r="AG1345" s="236"/>
      <c r="AH1345" s="236"/>
      <c r="AI1345" s="236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 s="236"/>
      <c r="BB1345"/>
    </row>
    <row r="1346" spans="1:54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 s="360"/>
      <c r="AA1346" s="360"/>
      <c r="AB1346"/>
      <c r="AC1346"/>
      <c r="AD1346" s="236"/>
      <c r="AE1346" s="236"/>
      <c r="AF1346" s="236"/>
      <c r="AG1346" s="236"/>
      <c r="AH1346" s="236"/>
      <c r="AI1346" s="23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 s="236"/>
      <c r="BB1346"/>
    </row>
    <row r="1347" spans="1:54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 s="360"/>
      <c r="AA1347" s="360"/>
      <c r="AB1347"/>
      <c r="AC1347"/>
      <c r="AD1347" s="236"/>
      <c r="AE1347" s="236"/>
      <c r="AF1347" s="236"/>
      <c r="AG1347" s="236"/>
      <c r="AH1347" s="236"/>
      <c r="AI1347" s="236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 s="236"/>
      <c r="BB1347"/>
    </row>
    <row r="1348" spans="1:54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 s="360"/>
      <c r="AA1348" s="360"/>
      <c r="AB1348"/>
      <c r="AC1348"/>
      <c r="AD1348" s="236"/>
      <c r="AE1348" s="236"/>
      <c r="AF1348" s="236"/>
      <c r="AG1348" s="236"/>
      <c r="AH1348" s="236"/>
      <c r="AI1348" s="236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 s="236"/>
      <c r="BB1348"/>
    </row>
    <row r="1349" spans="1:54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 s="360"/>
      <c r="AA1349" s="360"/>
      <c r="AB1349"/>
      <c r="AC1349"/>
      <c r="AD1349" s="236"/>
      <c r="AE1349" s="236"/>
      <c r="AF1349" s="236"/>
      <c r="AG1349" s="236"/>
      <c r="AH1349" s="236"/>
      <c r="AI1349" s="236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 s="236"/>
      <c r="BB1349"/>
    </row>
    <row r="1350" spans="1:54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 s="360"/>
      <c r="AA1350" s="360"/>
      <c r="AB1350"/>
      <c r="AC1350"/>
      <c r="AD1350" s="236"/>
      <c r="AE1350" s="236"/>
      <c r="AF1350" s="236"/>
      <c r="AG1350" s="236"/>
      <c r="AH1350" s="236"/>
      <c r="AI1350" s="236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 s="236"/>
      <c r="BB1350"/>
    </row>
    <row r="1351" spans="1:54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 s="360"/>
      <c r="AA1351" s="360"/>
      <c r="AB1351"/>
      <c r="AC1351"/>
      <c r="AD1351" s="236"/>
      <c r="AE1351" s="236"/>
      <c r="AF1351" s="236"/>
      <c r="AG1351" s="236"/>
      <c r="AH1351" s="236"/>
      <c r="AI1351" s="236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 s="236"/>
      <c r="BB1351"/>
    </row>
    <row r="1352" spans="1:54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 s="360"/>
      <c r="AA1352" s="360"/>
      <c r="AB1352"/>
      <c r="AC1352"/>
      <c r="AD1352" s="236"/>
      <c r="AE1352" s="236"/>
      <c r="AF1352" s="236"/>
      <c r="AG1352" s="236"/>
      <c r="AH1352" s="236"/>
      <c r="AI1352" s="236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 s="236"/>
      <c r="BB1352"/>
    </row>
    <row r="1353" spans="1:54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 s="360"/>
      <c r="AA1353" s="360"/>
      <c r="AB1353"/>
      <c r="AC1353"/>
      <c r="AD1353" s="236"/>
      <c r="AE1353" s="236"/>
      <c r="AF1353" s="236"/>
      <c r="AG1353" s="236"/>
      <c r="AH1353" s="236"/>
      <c r="AI1353" s="236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 s="236"/>
      <c r="BB1353"/>
    </row>
    <row r="1354" spans="1:54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 s="360"/>
      <c r="AA1354" s="360"/>
      <c r="AB1354"/>
      <c r="AC1354"/>
      <c r="AD1354" s="236"/>
      <c r="AE1354" s="236"/>
      <c r="AF1354" s="236"/>
      <c r="AG1354" s="236"/>
      <c r="AH1354" s="236"/>
      <c r="AI1354" s="236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 s="236"/>
      <c r="BB1354"/>
    </row>
    <row r="1355" spans="1:54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 s="360"/>
      <c r="AA1355" s="360"/>
      <c r="AB1355"/>
      <c r="AC1355"/>
      <c r="AD1355" s="236"/>
      <c r="AE1355" s="236"/>
      <c r="AF1355" s="236"/>
      <c r="AG1355" s="236"/>
      <c r="AH1355" s="236"/>
      <c r="AI1355" s="236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 s="236"/>
      <c r="BB1355"/>
    </row>
    <row r="1356" spans="1:54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 s="360"/>
      <c r="AA1356" s="360"/>
      <c r="AB1356"/>
      <c r="AC1356"/>
      <c r="AD1356" s="236"/>
      <c r="AE1356" s="236"/>
      <c r="AF1356" s="236"/>
      <c r="AG1356" s="236"/>
      <c r="AH1356" s="236"/>
      <c r="AI1356" s="23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 s="236"/>
      <c r="BB1356"/>
    </row>
    <row r="1357" spans="1:54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 s="360"/>
      <c r="AA1357" s="360"/>
      <c r="AB1357"/>
      <c r="AC1357"/>
      <c r="AD1357" s="236"/>
      <c r="AE1357" s="236"/>
      <c r="AF1357" s="236"/>
      <c r="AG1357" s="236"/>
      <c r="AH1357" s="236"/>
      <c r="AI1357" s="236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 s="236"/>
      <c r="BB1357"/>
    </row>
    <row r="1358" spans="1:54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 s="360"/>
      <c r="AA1358" s="360"/>
      <c r="AB1358"/>
      <c r="AC1358"/>
      <c r="AD1358" s="236"/>
      <c r="AE1358" s="236"/>
      <c r="AF1358" s="236"/>
      <c r="AG1358" s="236"/>
      <c r="AH1358" s="236"/>
      <c r="AI1358" s="236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 s="236"/>
      <c r="BB1358"/>
    </row>
    <row r="1359" spans="1:54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 s="360"/>
      <c r="AA1359" s="360"/>
      <c r="AB1359"/>
      <c r="AC1359"/>
      <c r="AD1359" s="236"/>
      <c r="AE1359" s="236"/>
      <c r="AF1359" s="236"/>
      <c r="AG1359" s="236"/>
      <c r="AH1359" s="236"/>
      <c r="AI1359" s="236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 s="236"/>
      <c r="BB1359"/>
    </row>
    <row r="1360" spans="1:54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 s="360"/>
      <c r="AA1360" s="360"/>
      <c r="AB1360"/>
      <c r="AC1360"/>
      <c r="AD1360" s="236"/>
      <c r="AE1360" s="236"/>
      <c r="AF1360" s="236"/>
      <c r="AG1360" s="236"/>
      <c r="AH1360" s="236"/>
      <c r="AI1360" s="236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 s="236"/>
      <c r="BB1360"/>
    </row>
    <row r="1361" spans="1:54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 s="360"/>
      <c r="AA1361" s="360"/>
      <c r="AB1361"/>
      <c r="AC1361"/>
      <c r="AD1361" s="236"/>
      <c r="AE1361" s="236"/>
      <c r="AF1361" s="236"/>
      <c r="AG1361" s="236"/>
      <c r="AH1361" s="236"/>
      <c r="AI1361" s="236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 s="236"/>
      <c r="BB1361"/>
    </row>
    <row r="1362" spans="1:54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 s="360"/>
      <c r="AA1362" s="360"/>
      <c r="AB1362"/>
      <c r="AC1362"/>
      <c r="AD1362" s="236"/>
      <c r="AE1362" s="236"/>
      <c r="AF1362" s="236"/>
      <c r="AG1362" s="236"/>
      <c r="AH1362" s="236"/>
      <c r="AI1362" s="236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 s="236"/>
      <c r="BB1362"/>
    </row>
    <row r="1363" spans="1:54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 s="360"/>
      <c r="AA1363" s="360"/>
      <c r="AB1363"/>
      <c r="AC1363"/>
      <c r="AD1363" s="236"/>
      <c r="AE1363" s="236"/>
      <c r="AF1363" s="236"/>
      <c r="AG1363" s="236"/>
      <c r="AH1363" s="236"/>
      <c r="AI1363" s="236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 s="236"/>
      <c r="BB1363"/>
    </row>
    <row r="1364" spans="1:54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 s="360"/>
      <c r="AA1364" s="360"/>
      <c r="AB1364"/>
      <c r="AC1364"/>
      <c r="AD1364" s="236"/>
      <c r="AE1364" s="236"/>
      <c r="AF1364" s="236"/>
      <c r="AG1364" s="236"/>
      <c r="AH1364" s="236"/>
      <c r="AI1364" s="236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 s="236"/>
      <c r="BB1364"/>
    </row>
    <row r="1365" spans="1:54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 s="360"/>
      <c r="AA1365" s="360"/>
      <c r="AB1365"/>
      <c r="AC1365"/>
      <c r="AD1365" s="236"/>
      <c r="AE1365" s="236"/>
      <c r="AF1365" s="236"/>
      <c r="AG1365" s="236"/>
      <c r="AH1365" s="236"/>
      <c r="AI1365" s="236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 s="236"/>
      <c r="BB1365"/>
    </row>
    <row r="1366" spans="1:54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 s="360"/>
      <c r="AA1366" s="360"/>
      <c r="AB1366"/>
      <c r="AC1366"/>
      <c r="AD1366" s="236"/>
      <c r="AE1366" s="236"/>
      <c r="AF1366" s="236"/>
      <c r="AG1366" s="236"/>
      <c r="AH1366" s="236"/>
      <c r="AI1366" s="23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 s="236"/>
      <c r="BB1366"/>
    </row>
    <row r="1367" spans="1:54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 s="360"/>
      <c r="AA1367" s="360"/>
      <c r="AB1367"/>
      <c r="AC1367"/>
      <c r="AD1367" s="236"/>
      <c r="AE1367" s="236"/>
      <c r="AF1367" s="236"/>
      <c r="AG1367" s="236"/>
      <c r="AH1367" s="236"/>
      <c r="AI1367" s="236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 s="236"/>
      <c r="BB1367"/>
    </row>
    <row r="1368" spans="1:54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 s="360"/>
      <c r="AA1368" s="360"/>
      <c r="AB1368"/>
      <c r="AC1368"/>
      <c r="AD1368" s="236"/>
      <c r="AE1368" s="236"/>
      <c r="AF1368" s="236"/>
      <c r="AG1368" s="236"/>
      <c r="AH1368" s="236"/>
      <c r="AI1368" s="236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 s="236"/>
      <c r="BB1368"/>
    </row>
    <row r="1369" spans="1:54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 s="360"/>
      <c r="AA1369" s="360"/>
      <c r="AB1369"/>
      <c r="AC1369"/>
      <c r="AD1369" s="236"/>
      <c r="AE1369" s="236"/>
      <c r="AF1369" s="236"/>
      <c r="AG1369" s="236"/>
      <c r="AH1369" s="236"/>
      <c r="AI1369" s="236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 s="236"/>
      <c r="BB1369"/>
    </row>
    <row r="1370" spans="1:54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 s="360"/>
      <c r="AA1370" s="360"/>
      <c r="AB1370"/>
      <c r="AC1370"/>
      <c r="AD1370" s="236"/>
      <c r="AE1370" s="236"/>
      <c r="AF1370" s="236"/>
      <c r="AG1370" s="236"/>
      <c r="AH1370" s="236"/>
      <c r="AI1370" s="236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 s="236"/>
      <c r="BB1370"/>
    </row>
    <row r="1371" spans="1:54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 s="360"/>
      <c r="AA1371" s="360"/>
      <c r="AB1371"/>
      <c r="AC1371"/>
      <c r="AD1371" s="236"/>
      <c r="AE1371" s="236"/>
      <c r="AF1371" s="236"/>
      <c r="AG1371" s="236"/>
      <c r="AH1371" s="236"/>
      <c r="AI1371" s="236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 s="236"/>
      <c r="BB1371"/>
    </row>
    <row r="1372" spans="1:54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 s="360"/>
      <c r="AA1372" s="360"/>
      <c r="AB1372"/>
      <c r="AC1372"/>
      <c r="AD1372" s="236"/>
      <c r="AE1372" s="236"/>
      <c r="AF1372" s="236"/>
      <c r="AG1372" s="236"/>
      <c r="AH1372" s="236"/>
      <c r="AI1372" s="236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 s="236"/>
      <c r="BB1372"/>
    </row>
    <row r="1373" spans="1:54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 s="360"/>
      <c r="AA1373" s="360"/>
      <c r="AB1373"/>
      <c r="AC1373"/>
      <c r="AD1373" s="236"/>
      <c r="AE1373" s="236"/>
      <c r="AF1373" s="236"/>
      <c r="AG1373" s="236"/>
      <c r="AH1373" s="236"/>
      <c r="AI1373" s="236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 s="236"/>
      <c r="BB1373"/>
    </row>
    <row r="1374" spans="1:54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 s="360"/>
      <c r="AA1374" s="360"/>
      <c r="AB1374"/>
      <c r="AC1374"/>
      <c r="AD1374" s="236"/>
      <c r="AE1374" s="236"/>
      <c r="AF1374" s="236"/>
      <c r="AG1374" s="236"/>
      <c r="AH1374" s="236"/>
      <c r="AI1374" s="236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 s="236"/>
      <c r="BB1374"/>
    </row>
    <row r="1375" spans="1:54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 s="360"/>
      <c r="AA1375" s="360"/>
      <c r="AB1375"/>
      <c r="AC1375"/>
      <c r="AD1375" s="236"/>
      <c r="AE1375" s="236"/>
      <c r="AF1375" s="236"/>
      <c r="AG1375" s="236"/>
      <c r="AH1375" s="236"/>
      <c r="AI1375" s="236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 s="236"/>
      <c r="BB1375"/>
    </row>
    <row r="1376" spans="1:54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 s="360"/>
      <c r="AA1376" s="360"/>
      <c r="AB1376"/>
      <c r="AC1376"/>
      <c r="AD1376" s="236"/>
      <c r="AE1376" s="236"/>
      <c r="AF1376" s="236"/>
      <c r="AG1376" s="236"/>
      <c r="AH1376" s="236"/>
      <c r="AI1376" s="23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 s="236"/>
      <c r="BB1376"/>
    </row>
    <row r="1377" spans="1:54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 s="360"/>
      <c r="AA1377" s="360"/>
      <c r="AB1377"/>
      <c r="AC1377"/>
      <c r="AD1377" s="236"/>
      <c r="AE1377" s="236"/>
      <c r="AF1377" s="236"/>
      <c r="AG1377" s="236"/>
      <c r="AH1377" s="236"/>
      <c r="AI1377" s="236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 s="236"/>
      <c r="BB1377"/>
    </row>
    <row r="1378" spans="1:54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 s="360"/>
      <c r="AA1378" s="360"/>
      <c r="AB1378"/>
      <c r="AC1378"/>
      <c r="AD1378" s="236"/>
      <c r="AE1378" s="236"/>
      <c r="AF1378" s="236"/>
      <c r="AG1378" s="236"/>
      <c r="AH1378" s="236"/>
      <c r="AI1378" s="236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 s="236"/>
      <c r="BB1378"/>
    </row>
    <row r="1379" spans="1:54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 s="360"/>
      <c r="AA1379" s="360"/>
      <c r="AB1379"/>
      <c r="AC1379"/>
      <c r="AD1379" s="236"/>
      <c r="AE1379" s="236"/>
      <c r="AF1379" s="236"/>
      <c r="AG1379" s="236"/>
      <c r="AH1379" s="236"/>
      <c r="AI1379" s="236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 s="236"/>
      <c r="BB1379"/>
    </row>
    <row r="1380" spans="1:54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 s="360"/>
      <c r="AA1380" s="360"/>
      <c r="AB1380"/>
      <c r="AC1380"/>
      <c r="AD1380" s="236"/>
      <c r="AE1380" s="236"/>
      <c r="AF1380" s="236"/>
      <c r="AG1380" s="236"/>
      <c r="AH1380" s="236"/>
      <c r="AI1380" s="236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 s="236"/>
      <c r="BB1380"/>
    </row>
    <row r="1381" spans="1:54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 s="360"/>
      <c r="AA1381" s="360"/>
      <c r="AB1381"/>
      <c r="AC1381"/>
      <c r="AD1381" s="236"/>
      <c r="AE1381" s="236"/>
      <c r="AF1381" s="236"/>
      <c r="AG1381" s="236"/>
      <c r="AH1381" s="236"/>
      <c r="AI1381" s="236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 s="236"/>
      <c r="BB1381"/>
    </row>
    <row r="1382" spans="1:54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 s="360"/>
      <c r="AA1382" s="360"/>
      <c r="AB1382"/>
      <c r="AC1382"/>
      <c r="AD1382" s="236"/>
      <c r="AE1382" s="236"/>
      <c r="AF1382" s="236"/>
      <c r="AG1382" s="236"/>
      <c r="AH1382" s="236"/>
      <c r="AI1382" s="236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 s="236"/>
      <c r="BB1382"/>
    </row>
    <row r="1383" spans="1:54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 s="360"/>
      <c r="AA1383" s="360"/>
      <c r="AB1383"/>
      <c r="AC1383"/>
      <c r="AD1383" s="236"/>
      <c r="AE1383" s="236"/>
      <c r="AF1383" s="236"/>
      <c r="AG1383" s="236"/>
      <c r="AH1383" s="236"/>
      <c r="AI1383" s="236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 s="236"/>
      <c r="BB1383"/>
    </row>
    <row r="1384" spans="1:54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 s="360"/>
      <c r="AA1384" s="360"/>
      <c r="AB1384"/>
      <c r="AC1384"/>
      <c r="AD1384" s="236"/>
      <c r="AE1384" s="236"/>
      <c r="AF1384" s="236"/>
      <c r="AG1384" s="236"/>
      <c r="AH1384" s="236"/>
      <c r="AI1384" s="236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 s="236"/>
      <c r="BB1384"/>
    </row>
    <row r="1385" spans="1:54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 s="360"/>
      <c r="AA1385" s="360"/>
      <c r="AB1385"/>
      <c r="AC1385"/>
      <c r="AD1385" s="236"/>
      <c r="AE1385" s="236"/>
      <c r="AF1385" s="236"/>
      <c r="AG1385" s="236"/>
      <c r="AH1385" s="236"/>
      <c r="AI1385" s="236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 s="236"/>
      <c r="BB1385"/>
    </row>
    <row r="1386" spans="1:54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 s="360"/>
      <c r="AA1386" s="360"/>
      <c r="AB1386"/>
      <c r="AC1386"/>
      <c r="AD1386" s="236"/>
      <c r="AE1386" s="236"/>
      <c r="AF1386" s="236"/>
      <c r="AG1386" s="236"/>
      <c r="AH1386" s="236"/>
      <c r="AI1386" s="23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 s="236"/>
      <c r="BB1386"/>
    </row>
    <row r="1387" spans="1:54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 s="360"/>
      <c r="AA1387" s="360"/>
      <c r="AB1387"/>
      <c r="AC1387"/>
      <c r="AD1387" s="236"/>
      <c r="AE1387" s="236"/>
      <c r="AF1387" s="236"/>
      <c r="AG1387" s="236"/>
      <c r="AH1387" s="236"/>
      <c r="AI1387" s="236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 s="236"/>
      <c r="BB1387"/>
    </row>
    <row r="1388" spans="1:54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 s="360"/>
      <c r="AA1388" s="360"/>
      <c r="AB1388"/>
      <c r="AC1388"/>
      <c r="AD1388" s="236"/>
      <c r="AE1388" s="236"/>
      <c r="AF1388" s="236"/>
      <c r="AG1388" s="236"/>
      <c r="AH1388" s="236"/>
      <c r="AI1388" s="236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 s="236"/>
      <c r="BB1388"/>
    </row>
    <row r="1389" spans="1:54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 s="360"/>
      <c r="AA1389" s="360"/>
      <c r="AB1389"/>
      <c r="AC1389"/>
      <c r="AD1389" s="236"/>
      <c r="AE1389" s="236"/>
      <c r="AF1389" s="236"/>
      <c r="AG1389" s="236"/>
      <c r="AH1389" s="236"/>
      <c r="AI1389" s="236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 s="236"/>
      <c r="BB1389"/>
    </row>
    <row r="1390" spans="1:54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 s="360"/>
      <c r="AA1390" s="360"/>
      <c r="AB1390"/>
      <c r="AC1390"/>
      <c r="AD1390" s="236"/>
      <c r="AE1390" s="236"/>
      <c r="AF1390" s="236"/>
      <c r="AG1390" s="236"/>
      <c r="AH1390" s="236"/>
      <c r="AI1390" s="236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 s="236"/>
      <c r="BB1390"/>
    </row>
    <row r="1391" spans="1:54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 s="360"/>
      <c r="AA1391" s="360"/>
      <c r="AB1391"/>
      <c r="AC1391"/>
      <c r="AD1391" s="236"/>
      <c r="AE1391" s="236"/>
      <c r="AF1391" s="236"/>
      <c r="AG1391" s="236"/>
      <c r="AH1391" s="236"/>
      <c r="AI1391" s="236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 s="236"/>
      <c r="BB1391"/>
    </row>
    <row r="1392" spans="1:54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 s="360"/>
      <c r="AA1392" s="360"/>
      <c r="AB1392"/>
      <c r="AC1392"/>
      <c r="AD1392" s="236"/>
      <c r="AE1392" s="236"/>
      <c r="AF1392" s="236"/>
      <c r="AG1392" s="236"/>
      <c r="AH1392" s="236"/>
      <c r="AI1392" s="236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 s="236"/>
      <c r="BB1392"/>
    </row>
    <row r="1393" spans="1:54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 s="360"/>
      <c r="AA1393" s="360"/>
      <c r="AB1393"/>
      <c r="AC1393"/>
      <c r="AD1393" s="236"/>
      <c r="AE1393" s="236"/>
      <c r="AF1393" s="236"/>
      <c r="AG1393" s="236"/>
      <c r="AH1393" s="236"/>
      <c r="AI1393" s="236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 s="236"/>
      <c r="BB1393"/>
    </row>
    <row r="1394" spans="1:54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 s="360"/>
      <c r="AA1394" s="360"/>
      <c r="AB1394"/>
      <c r="AC1394"/>
      <c r="AD1394" s="236"/>
      <c r="AE1394" s="236"/>
      <c r="AF1394" s="236"/>
      <c r="AG1394" s="236"/>
      <c r="AH1394" s="236"/>
      <c r="AI1394" s="236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 s="236"/>
      <c r="BB1394"/>
    </row>
    <row r="1395" spans="1:54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 s="360"/>
      <c r="AA1395" s="360"/>
      <c r="AB1395"/>
      <c r="AC1395"/>
      <c r="AD1395" s="236"/>
      <c r="AE1395" s="236"/>
      <c r="AF1395" s="236"/>
      <c r="AG1395" s="236"/>
      <c r="AH1395" s="236"/>
      <c r="AI1395" s="236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 s="236"/>
      <c r="BB1395"/>
    </row>
    <row r="1396" spans="1:54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 s="360"/>
      <c r="AA1396" s="360"/>
      <c r="AB1396"/>
      <c r="AC1396"/>
      <c r="AD1396" s="236"/>
      <c r="AE1396" s="236"/>
      <c r="AF1396" s="236"/>
      <c r="AG1396" s="236"/>
      <c r="AH1396" s="236"/>
      <c r="AI1396" s="23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 s="236"/>
      <c r="BB1396"/>
    </row>
    <row r="1397" spans="1:54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 s="360"/>
      <c r="AA1397" s="360"/>
      <c r="AB1397"/>
      <c r="AC1397"/>
      <c r="AD1397" s="236"/>
      <c r="AE1397" s="236"/>
      <c r="AF1397" s="236"/>
      <c r="AG1397" s="236"/>
      <c r="AH1397" s="236"/>
      <c r="AI1397" s="236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 s="236"/>
      <c r="BB1397"/>
    </row>
    <row r="1398" spans="1:54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 s="360"/>
      <c r="AA1398" s="360"/>
      <c r="AB1398"/>
      <c r="AC1398"/>
      <c r="AD1398" s="236"/>
      <c r="AE1398" s="236"/>
      <c r="AF1398" s="236"/>
      <c r="AG1398" s="236"/>
      <c r="AH1398" s="236"/>
      <c r="AI1398" s="236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 s="236"/>
      <c r="BB1398"/>
    </row>
    <row r="1399" spans="1:54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 s="360"/>
      <c r="AA1399" s="360"/>
      <c r="AB1399"/>
      <c r="AC1399"/>
      <c r="AD1399" s="236"/>
      <c r="AE1399" s="236"/>
      <c r="AF1399" s="236"/>
      <c r="AG1399" s="236"/>
      <c r="AH1399" s="236"/>
      <c r="AI1399" s="236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 s="236"/>
      <c r="BB1399"/>
    </row>
    <row r="1400" spans="1:54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 s="360"/>
      <c r="AA1400" s="360"/>
      <c r="AB1400"/>
      <c r="AC1400"/>
      <c r="AD1400" s="236"/>
      <c r="AE1400" s="236"/>
      <c r="AF1400" s="236"/>
      <c r="AG1400" s="236"/>
      <c r="AH1400" s="236"/>
      <c r="AI1400" s="236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 s="236"/>
      <c r="BB1400"/>
    </row>
    <row r="1401" spans="1:54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 s="360"/>
      <c r="AA1401" s="360"/>
      <c r="AB1401"/>
      <c r="AC1401"/>
      <c r="AD1401" s="236"/>
      <c r="AE1401" s="236"/>
      <c r="AF1401" s="236"/>
      <c r="AG1401" s="236"/>
      <c r="AH1401" s="236"/>
      <c r="AI1401" s="236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 s="236"/>
      <c r="BB1401"/>
    </row>
    <row r="1402" spans="1:54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 s="360"/>
      <c r="AA1402" s="360"/>
      <c r="AB1402"/>
      <c r="AC1402"/>
      <c r="AD1402" s="236"/>
      <c r="AE1402" s="236"/>
      <c r="AF1402" s="236"/>
      <c r="AG1402" s="236"/>
      <c r="AH1402" s="236"/>
      <c r="AI1402" s="236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 s="236"/>
      <c r="BB1402"/>
    </row>
    <row r="1403" spans="1:54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 s="360"/>
      <c r="AA1403" s="360"/>
      <c r="AB1403"/>
      <c r="AC1403"/>
      <c r="AD1403" s="236"/>
      <c r="AE1403" s="236"/>
      <c r="AF1403" s="236"/>
      <c r="AG1403" s="236"/>
      <c r="AH1403" s="236"/>
      <c r="AI1403" s="236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 s="236"/>
      <c r="BB1403"/>
    </row>
    <row r="1404" spans="1:54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 s="360"/>
      <c r="AA1404" s="360"/>
      <c r="AB1404"/>
      <c r="AC1404"/>
      <c r="AD1404" s="236"/>
      <c r="AE1404" s="236"/>
      <c r="AF1404" s="236"/>
      <c r="AG1404" s="236"/>
      <c r="AH1404" s="236"/>
      <c r="AI1404" s="236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 s="236"/>
      <c r="BB1404"/>
    </row>
    <row r="1405" spans="1:54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 s="360"/>
      <c r="AA1405" s="360"/>
      <c r="AB1405"/>
      <c r="AC1405"/>
      <c r="AD1405" s="236"/>
      <c r="AE1405" s="236"/>
      <c r="AF1405" s="236"/>
      <c r="AG1405" s="236"/>
      <c r="AH1405" s="236"/>
      <c r="AI1405" s="236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 s="236"/>
      <c r="BB1405"/>
    </row>
    <row r="1406" spans="1:54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 s="360"/>
      <c r="AA1406" s="360"/>
      <c r="AB1406"/>
      <c r="AC1406"/>
      <c r="AD1406" s="236"/>
      <c r="AE1406" s="236"/>
      <c r="AF1406" s="236"/>
      <c r="AG1406" s="236"/>
      <c r="AH1406" s="236"/>
      <c r="AI1406" s="23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 s="236"/>
      <c r="BB1406"/>
    </row>
    <row r="1407" spans="1:54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 s="360"/>
      <c r="AA1407" s="360"/>
      <c r="AB1407"/>
      <c r="AC1407"/>
      <c r="AD1407" s="236"/>
      <c r="AE1407" s="236"/>
      <c r="AF1407" s="236"/>
      <c r="AG1407" s="236"/>
      <c r="AH1407" s="236"/>
      <c r="AI1407" s="236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 s="236"/>
      <c r="BB1407"/>
    </row>
    <row r="1408" spans="1:54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 s="360"/>
      <c r="AA1408" s="360"/>
      <c r="AB1408"/>
      <c r="AC1408"/>
      <c r="AD1408" s="236"/>
      <c r="AE1408" s="236"/>
      <c r="AF1408" s="236"/>
      <c r="AG1408" s="236"/>
      <c r="AH1408" s="236"/>
      <c r="AI1408" s="236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 s="236"/>
      <c r="BB1408"/>
    </row>
    <row r="1409" spans="1:54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 s="360"/>
      <c r="AA1409" s="360"/>
      <c r="AB1409"/>
      <c r="AC1409"/>
      <c r="AD1409" s="236"/>
      <c r="AE1409" s="236"/>
      <c r="AF1409" s="236"/>
      <c r="AG1409" s="236"/>
      <c r="AH1409" s="236"/>
      <c r="AI1409" s="236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 s="236"/>
      <c r="BB1409"/>
    </row>
    <row r="1410" spans="1:54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 s="360"/>
      <c r="AA1410" s="360"/>
      <c r="AB1410"/>
      <c r="AC1410"/>
      <c r="AD1410" s="236"/>
      <c r="AE1410" s="236"/>
      <c r="AF1410" s="236"/>
      <c r="AG1410" s="236"/>
      <c r="AH1410" s="236"/>
      <c r="AI1410" s="236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 s="236"/>
      <c r="BB1410"/>
    </row>
    <row r="1411" spans="1:54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 s="360"/>
      <c r="AA1411" s="360"/>
      <c r="AB1411"/>
      <c r="AC1411"/>
      <c r="AD1411" s="236"/>
      <c r="AE1411" s="236"/>
      <c r="AF1411" s="236"/>
      <c r="AG1411" s="236"/>
      <c r="AH1411" s="236"/>
      <c r="AI1411" s="236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 s="236"/>
      <c r="BB1411"/>
    </row>
    <row r="1412" spans="1:54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 s="360"/>
      <c r="AA1412" s="360"/>
      <c r="AB1412"/>
      <c r="AC1412"/>
      <c r="AD1412" s="236"/>
      <c r="AE1412" s="236"/>
      <c r="AF1412" s="236"/>
      <c r="AG1412" s="236"/>
      <c r="AH1412" s="236"/>
      <c r="AI1412" s="236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 s="236"/>
      <c r="BB1412"/>
    </row>
    <row r="1413" spans="1:54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 s="360"/>
      <c r="AA1413" s="360"/>
      <c r="AB1413"/>
      <c r="AC1413"/>
      <c r="AD1413" s="236"/>
      <c r="AE1413" s="236"/>
      <c r="AF1413" s="236"/>
      <c r="AG1413" s="236"/>
      <c r="AH1413" s="236"/>
      <c r="AI1413" s="236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 s="236"/>
      <c r="BB1413"/>
    </row>
    <row r="1414" spans="1:54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 s="360"/>
      <c r="AA1414" s="360"/>
      <c r="AB1414"/>
      <c r="AC1414"/>
      <c r="AD1414" s="236"/>
      <c r="AE1414" s="236"/>
      <c r="AF1414" s="236"/>
      <c r="AG1414" s="236"/>
      <c r="AH1414" s="236"/>
      <c r="AI1414" s="236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 s="236"/>
      <c r="BB1414"/>
    </row>
    <row r="1415" spans="1:54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 s="360"/>
      <c r="AA1415" s="360"/>
      <c r="AB1415"/>
      <c r="AC1415"/>
      <c r="AD1415" s="236"/>
      <c r="AE1415" s="236"/>
      <c r="AF1415" s="236"/>
      <c r="AG1415" s="236"/>
      <c r="AH1415" s="236"/>
      <c r="AI1415" s="236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 s="236"/>
      <c r="BB1415"/>
    </row>
    <row r="1416" spans="1:54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 s="360"/>
      <c r="AA1416" s="360"/>
      <c r="AB1416"/>
      <c r="AC1416"/>
      <c r="AD1416" s="236"/>
      <c r="AE1416" s="236"/>
      <c r="AF1416" s="236"/>
      <c r="AG1416" s="236"/>
      <c r="AH1416" s="236"/>
      <c r="AI1416" s="23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 s="236"/>
      <c r="BB1416"/>
    </row>
    <row r="1417" spans="1:54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 s="360"/>
      <c r="AA1417" s="360"/>
      <c r="AB1417"/>
      <c r="AC1417"/>
      <c r="AD1417" s="236"/>
      <c r="AE1417" s="236"/>
      <c r="AF1417" s="236"/>
      <c r="AG1417" s="236"/>
      <c r="AH1417" s="236"/>
      <c r="AI1417" s="236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 s="236"/>
      <c r="BB1417"/>
    </row>
    <row r="1418" spans="1:54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 s="360"/>
      <c r="AA1418" s="360"/>
      <c r="AB1418"/>
      <c r="AC1418"/>
      <c r="AD1418" s="236"/>
      <c r="AE1418" s="236"/>
      <c r="AF1418" s="236"/>
      <c r="AG1418" s="236"/>
      <c r="AH1418" s="236"/>
      <c r="AI1418" s="236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 s="236"/>
      <c r="BB1418"/>
    </row>
    <row r="1419" spans="1:54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 s="360"/>
      <c r="AA1419" s="360"/>
      <c r="AB1419"/>
      <c r="AC1419"/>
      <c r="AD1419" s="236"/>
      <c r="AE1419" s="236"/>
      <c r="AF1419" s="236"/>
      <c r="AG1419" s="236"/>
      <c r="AH1419" s="236"/>
      <c r="AI1419" s="236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 s="236"/>
      <c r="BB1419"/>
    </row>
    <row r="1420" spans="1:54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 s="360"/>
      <c r="AA1420" s="360"/>
      <c r="AB1420"/>
      <c r="AC1420"/>
      <c r="AD1420" s="236"/>
      <c r="AE1420" s="236"/>
      <c r="AF1420" s="236"/>
      <c r="AG1420" s="236"/>
      <c r="AH1420" s="236"/>
      <c r="AI1420" s="236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 s="236"/>
      <c r="BB1420"/>
    </row>
    <row r="1421" spans="1:54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 s="360"/>
      <c r="AA1421" s="360"/>
      <c r="AB1421"/>
      <c r="AC1421"/>
      <c r="AD1421" s="236"/>
      <c r="AE1421" s="236"/>
      <c r="AF1421" s="236"/>
      <c r="AG1421" s="236"/>
      <c r="AH1421" s="236"/>
      <c r="AI1421" s="236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 s="236"/>
      <c r="BB1421"/>
    </row>
    <row r="1422" spans="1:54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 s="360"/>
      <c r="AA1422" s="360"/>
      <c r="AB1422"/>
      <c r="AC1422"/>
      <c r="AD1422" s="236"/>
      <c r="AE1422" s="236"/>
      <c r="AF1422" s="236"/>
      <c r="AG1422" s="236"/>
      <c r="AH1422" s="236"/>
      <c r="AI1422" s="236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 s="236"/>
      <c r="BB1422"/>
    </row>
    <row r="1423" spans="1:54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 s="360"/>
      <c r="AA1423" s="360"/>
      <c r="AB1423"/>
      <c r="AC1423"/>
      <c r="AD1423" s="236"/>
      <c r="AE1423" s="236"/>
      <c r="AF1423" s="236"/>
      <c r="AG1423" s="236"/>
      <c r="AH1423" s="236"/>
      <c r="AI1423" s="236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 s="236"/>
      <c r="BB1423"/>
    </row>
    <row r="1424" spans="1:54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 s="360"/>
      <c r="AA1424" s="360"/>
      <c r="AB1424"/>
      <c r="AC1424"/>
      <c r="AD1424" s="236"/>
      <c r="AE1424" s="236"/>
      <c r="AF1424" s="236"/>
      <c r="AG1424" s="236"/>
      <c r="AH1424" s="236"/>
      <c r="AI1424" s="236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 s="236"/>
      <c r="BB1424"/>
    </row>
    <row r="1425" spans="1:54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 s="360"/>
      <c r="AA1425" s="360"/>
      <c r="AB1425"/>
      <c r="AC1425"/>
      <c r="AD1425" s="236"/>
      <c r="AE1425" s="236"/>
      <c r="AF1425" s="236"/>
      <c r="AG1425" s="236"/>
      <c r="AH1425" s="236"/>
      <c r="AI1425" s="236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 s="236"/>
      <c r="BB1425"/>
    </row>
    <row r="1426" spans="1:54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 s="360"/>
      <c r="AA1426" s="360"/>
      <c r="AB1426"/>
      <c r="AC1426"/>
      <c r="AD1426" s="236"/>
      <c r="AE1426" s="236"/>
      <c r="AF1426" s="236"/>
      <c r="AG1426" s="236"/>
      <c r="AH1426" s="236"/>
      <c r="AI1426" s="23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 s="236"/>
      <c r="BB1426"/>
    </row>
    <row r="1427" spans="1:54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 s="360"/>
      <c r="AA1427" s="360"/>
      <c r="AB1427"/>
      <c r="AC1427"/>
      <c r="AD1427" s="236"/>
      <c r="AE1427" s="236"/>
      <c r="AF1427" s="236"/>
      <c r="AG1427" s="236"/>
      <c r="AH1427" s="236"/>
      <c r="AI1427" s="236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 s="236"/>
      <c r="BB1427"/>
    </row>
    <row r="1428" spans="1:54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 s="360"/>
      <c r="AA1428" s="360"/>
      <c r="AB1428"/>
      <c r="AC1428"/>
      <c r="AD1428" s="236"/>
      <c r="AE1428" s="236"/>
      <c r="AF1428" s="236"/>
      <c r="AG1428" s="236"/>
      <c r="AH1428" s="236"/>
      <c r="AI1428" s="236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 s="236"/>
      <c r="BB1428"/>
    </row>
    <row r="1429" spans="1:54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 s="360"/>
      <c r="AA1429" s="360"/>
      <c r="AB1429"/>
      <c r="AC1429"/>
      <c r="AD1429" s="236"/>
      <c r="AE1429" s="236"/>
      <c r="AF1429" s="236"/>
      <c r="AG1429" s="236"/>
      <c r="AH1429" s="236"/>
      <c r="AI1429" s="236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 s="236"/>
      <c r="BB1429"/>
    </row>
    <row r="1430" spans="1:54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 s="360"/>
      <c r="AA1430" s="360"/>
      <c r="AB1430"/>
      <c r="AC1430"/>
      <c r="AD1430" s="236"/>
      <c r="AE1430" s="236"/>
      <c r="AF1430" s="236"/>
      <c r="AG1430" s="236"/>
      <c r="AH1430" s="236"/>
      <c r="AI1430" s="236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 s="236"/>
      <c r="BB1430"/>
    </row>
    <row r="1431" spans="1:54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 s="360"/>
      <c r="AA1431" s="360"/>
      <c r="AB1431"/>
      <c r="AC1431"/>
      <c r="AD1431" s="236"/>
      <c r="AE1431" s="236"/>
      <c r="AF1431" s="236"/>
      <c r="AG1431" s="236"/>
      <c r="AH1431" s="236"/>
      <c r="AI1431" s="236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 s="236"/>
      <c r="BB1431"/>
    </row>
    <row r="1432" spans="1:54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 s="360"/>
      <c r="AA1432" s="360"/>
      <c r="AB1432"/>
      <c r="AC1432"/>
      <c r="AD1432" s="236"/>
      <c r="AE1432" s="236"/>
      <c r="AF1432" s="236"/>
      <c r="AG1432" s="236"/>
      <c r="AH1432" s="236"/>
      <c r="AI1432" s="236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 s="236"/>
      <c r="BB1432"/>
    </row>
    <row r="1433" spans="1:54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 s="360"/>
      <c r="AA1433" s="360"/>
      <c r="AB1433"/>
      <c r="AC1433"/>
      <c r="AD1433" s="236"/>
      <c r="AE1433" s="236"/>
      <c r="AF1433" s="236"/>
      <c r="AG1433" s="236"/>
      <c r="AH1433" s="236"/>
      <c r="AI1433" s="236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 s="236"/>
      <c r="BB1433"/>
    </row>
    <row r="1434" spans="1:54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 s="360"/>
      <c r="AA1434" s="360"/>
      <c r="AB1434"/>
      <c r="AC1434"/>
      <c r="AD1434" s="236"/>
      <c r="AE1434" s="236"/>
      <c r="AF1434" s="236"/>
      <c r="AG1434" s="236"/>
      <c r="AH1434" s="236"/>
      <c r="AI1434" s="236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 s="236"/>
      <c r="BB1434"/>
    </row>
    <row r="1435" spans="1:54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 s="360"/>
      <c r="AA1435" s="360"/>
      <c r="AB1435"/>
      <c r="AC1435"/>
      <c r="AD1435" s="236"/>
      <c r="AE1435" s="236"/>
      <c r="AF1435" s="236"/>
      <c r="AG1435" s="236"/>
      <c r="AH1435" s="236"/>
      <c r="AI1435" s="236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 s="236"/>
      <c r="BB1435"/>
    </row>
    <row r="1436" spans="1:54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 s="360"/>
      <c r="AA1436" s="360"/>
      <c r="AB1436"/>
      <c r="AC1436"/>
      <c r="AD1436" s="236"/>
      <c r="AE1436" s="236"/>
      <c r="AF1436" s="236"/>
      <c r="AG1436" s="236"/>
      <c r="AH1436" s="236"/>
      <c r="AI1436" s="2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 s="236"/>
      <c r="BB1436"/>
    </row>
    <row r="1437" spans="1:54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 s="360"/>
      <c r="AA1437" s="360"/>
      <c r="AB1437"/>
      <c r="AC1437"/>
      <c r="AD1437" s="236"/>
      <c r="AE1437" s="236"/>
      <c r="AF1437" s="236"/>
      <c r="AG1437" s="236"/>
      <c r="AH1437" s="236"/>
      <c r="AI1437" s="236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 s="236"/>
      <c r="BB1437"/>
    </row>
    <row r="1438" spans="1:54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 s="360"/>
      <c r="AA1438" s="360"/>
      <c r="AB1438"/>
      <c r="AC1438"/>
      <c r="AD1438" s="236"/>
      <c r="AE1438" s="236"/>
      <c r="AF1438" s="236"/>
      <c r="AG1438" s="236"/>
      <c r="AH1438" s="236"/>
      <c r="AI1438" s="236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 s="236"/>
      <c r="BB1438"/>
    </row>
    <row r="1439" spans="1:54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 s="360"/>
      <c r="AA1439" s="360"/>
      <c r="AB1439"/>
      <c r="AC1439"/>
      <c r="AD1439" s="236"/>
      <c r="AE1439" s="236"/>
      <c r="AF1439" s="236"/>
      <c r="AG1439" s="236"/>
      <c r="AH1439" s="236"/>
      <c r="AI1439" s="236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 s="236"/>
      <c r="BB1439"/>
    </row>
    <row r="1440" spans="1:54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 s="360"/>
      <c r="AA1440" s="360"/>
      <c r="AB1440"/>
      <c r="AC1440"/>
      <c r="AD1440" s="236"/>
      <c r="AE1440" s="236"/>
      <c r="AF1440" s="236"/>
      <c r="AG1440" s="236"/>
      <c r="AH1440" s="236"/>
      <c r="AI1440" s="236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 s="236"/>
      <c r="BB1440"/>
    </row>
    <row r="1441" spans="1:54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 s="360"/>
      <c r="AA1441" s="360"/>
      <c r="AB1441"/>
      <c r="AC1441"/>
      <c r="AD1441" s="236"/>
      <c r="AE1441" s="236"/>
      <c r="AF1441" s="236"/>
      <c r="AG1441" s="236"/>
      <c r="AH1441" s="236"/>
      <c r="AI1441" s="236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 s="236"/>
      <c r="BB1441"/>
    </row>
    <row r="1442" spans="1:54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 s="360"/>
      <c r="AA1442" s="360"/>
      <c r="AB1442"/>
      <c r="AC1442"/>
      <c r="AD1442" s="236"/>
      <c r="AE1442" s="236"/>
      <c r="AF1442" s="236"/>
      <c r="AG1442" s="236"/>
      <c r="AH1442" s="236"/>
      <c r="AI1442" s="236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 s="236"/>
      <c r="BB1442"/>
    </row>
    <row r="1443" spans="1:54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 s="360"/>
      <c r="AA1443" s="360"/>
      <c r="AB1443"/>
      <c r="AC1443"/>
      <c r="AD1443" s="236"/>
      <c r="AE1443" s="236"/>
      <c r="AF1443" s="236"/>
      <c r="AG1443" s="236"/>
      <c r="AH1443" s="236"/>
      <c r="AI1443" s="236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 s="236"/>
      <c r="BB1443"/>
    </row>
    <row r="1444" spans="1:54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 s="360"/>
      <c r="AA1444" s="360"/>
      <c r="AB1444"/>
      <c r="AC1444"/>
      <c r="AD1444" s="236"/>
      <c r="AE1444" s="236"/>
      <c r="AF1444" s="236"/>
      <c r="AG1444" s="236"/>
      <c r="AH1444" s="236"/>
      <c r="AI1444" s="236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 s="236"/>
      <c r="BB1444"/>
    </row>
    <row r="1445" spans="1:54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 s="360"/>
      <c r="AA1445" s="360"/>
      <c r="AB1445"/>
      <c r="AC1445"/>
      <c r="AD1445" s="236"/>
      <c r="AE1445" s="236"/>
      <c r="AF1445" s="236"/>
      <c r="AG1445" s="236"/>
      <c r="AH1445" s="236"/>
      <c r="AI1445" s="236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 s="236"/>
      <c r="BB1445"/>
    </row>
    <row r="1446" spans="1:54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 s="360"/>
      <c r="AA1446" s="360"/>
      <c r="AB1446"/>
      <c r="AC1446"/>
      <c r="AD1446" s="236"/>
      <c r="AE1446" s="236"/>
      <c r="AF1446" s="236"/>
      <c r="AG1446" s="236"/>
      <c r="AH1446" s="236"/>
      <c r="AI1446" s="23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 s="236"/>
      <c r="BB1446"/>
    </row>
    <row r="1447" spans="1:54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 s="360"/>
      <c r="AA1447" s="360"/>
      <c r="AB1447"/>
      <c r="AC1447"/>
      <c r="AD1447" s="236"/>
      <c r="AE1447" s="236"/>
      <c r="AF1447" s="236"/>
      <c r="AG1447" s="236"/>
      <c r="AH1447" s="236"/>
      <c r="AI1447" s="236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 s="236"/>
      <c r="BB1447"/>
    </row>
    <row r="1448" spans="1:54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 s="360"/>
      <c r="AA1448" s="360"/>
      <c r="AB1448"/>
      <c r="AC1448"/>
      <c r="AD1448" s="236"/>
      <c r="AE1448" s="236"/>
      <c r="AF1448" s="236"/>
      <c r="AG1448" s="236"/>
      <c r="AH1448" s="236"/>
      <c r="AI1448" s="236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 s="236"/>
      <c r="BB1448"/>
    </row>
    <row r="1449" spans="1:54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 s="360"/>
      <c r="AA1449" s="360"/>
      <c r="AB1449"/>
      <c r="AC1449"/>
      <c r="AD1449" s="236"/>
      <c r="AE1449" s="236"/>
      <c r="AF1449" s="236"/>
      <c r="AG1449" s="236"/>
      <c r="AH1449" s="236"/>
      <c r="AI1449" s="236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 s="236"/>
      <c r="BB1449"/>
    </row>
    <row r="1450" spans="1:54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 s="360"/>
      <c r="AA1450" s="360"/>
      <c r="AB1450"/>
      <c r="AC1450"/>
      <c r="AD1450" s="236"/>
      <c r="AE1450" s="236"/>
      <c r="AF1450" s="236"/>
      <c r="AG1450" s="236"/>
      <c r="AH1450" s="236"/>
      <c r="AI1450" s="236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 s="236"/>
      <c r="BB1450"/>
    </row>
    <row r="1451" spans="1:54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 s="360"/>
      <c r="AA1451" s="360"/>
      <c r="AB1451"/>
      <c r="AC1451"/>
      <c r="AD1451" s="236"/>
      <c r="AE1451" s="236"/>
      <c r="AF1451" s="236"/>
      <c r="AG1451" s="236"/>
      <c r="AH1451" s="236"/>
      <c r="AI1451" s="236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 s="236"/>
      <c r="BB1451"/>
    </row>
    <row r="1452" spans="1:54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 s="360"/>
      <c r="AA1452" s="360"/>
      <c r="AB1452"/>
      <c r="AC1452"/>
      <c r="AD1452" s="236"/>
      <c r="AE1452" s="236"/>
      <c r="AF1452" s="236"/>
      <c r="AG1452" s="236"/>
      <c r="AH1452" s="236"/>
      <c r="AI1452" s="236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 s="236"/>
      <c r="BB1452"/>
    </row>
    <row r="1453" spans="1:54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 s="360"/>
      <c r="AA1453" s="360"/>
      <c r="AB1453"/>
      <c r="AC1453"/>
      <c r="AD1453" s="236"/>
      <c r="AE1453" s="236"/>
      <c r="AF1453" s="236"/>
      <c r="AG1453" s="236"/>
      <c r="AH1453" s="236"/>
      <c r="AI1453" s="236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 s="236"/>
      <c r="BB1453"/>
    </row>
    <row r="1454" spans="1:54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 s="360"/>
      <c r="AA1454" s="360"/>
      <c r="AB1454"/>
      <c r="AC1454"/>
      <c r="AD1454" s="236"/>
      <c r="AE1454" s="236"/>
      <c r="AF1454" s="236"/>
      <c r="AG1454" s="236"/>
      <c r="AH1454" s="236"/>
      <c r="AI1454" s="236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 s="236"/>
      <c r="BB1454"/>
    </row>
    <row r="1455" spans="1:54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 s="360"/>
      <c r="AA1455" s="360"/>
      <c r="AB1455"/>
      <c r="AC1455"/>
      <c r="AD1455" s="236"/>
      <c r="AE1455" s="236"/>
      <c r="AF1455" s="236"/>
      <c r="AG1455" s="236"/>
      <c r="AH1455" s="236"/>
      <c r="AI1455" s="236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 s="236"/>
      <c r="BB1455"/>
    </row>
    <row r="1456" spans="1:54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 s="360"/>
      <c r="AA1456" s="360"/>
      <c r="AB1456"/>
      <c r="AC1456"/>
      <c r="AD1456" s="236"/>
      <c r="AE1456" s="236"/>
      <c r="AF1456" s="236"/>
      <c r="AG1456" s="236"/>
      <c r="AH1456" s="236"/>
      <c r="AI1456" s="23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 s="236"/>
      <c r="BB1456"/>
    </row>
    <row r="1457" spans="1:54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 s="360"/>
      <c r="AA1457" s="360"/>
      <c r="AB1457"/>
      <c r="AC1457"/>
      <c r="AD1457" s="236"/>
      <c r="AE1457" s="236"/>
      <c r="AF1457" s="236"/>
      <c r="AG1457" s="236"/>
      <c r="AH1457" s="236"/>
      <c r="AI1457" s="236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 s="236"/>
      <c r="BB1457"/>
    </row>
    <row r="1458" spans="1:54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 s="360"/>
      <c r="AA1458" s="360"/>
      <c r="AB1458"/>
      <c r="AC1458"/>
      <c r="AD1458" s="236"/>
      <c r="AE1458" s="236"/>
      <c r="AF1458" s="236"/>
      <c r="AG1458" s="236"/>
      <c r="AH1458" s="236"/>
      <c r="AI1458" s="236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 s="236"/>
      <c r="BB1458"/>
    </row>
    <row r="1459" spans="1:54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 s="360"/>
      <c r="AA1459" s="360"/>
      <c r="AB1459"/>
      <c r="AC1459"/>
      <c r="AD1459" s="236"/>
      <c r="AE1459" s="236"/>
      <c r="AF1459" s="236"/>
      <c r="AG1459" s="236"/>
      <c r="AH1459" s="236"/>
      <c r="AI1459" s="236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 s="236"/>
      <c r="BB1459"/>
    </row>
    <row r="1460" spans="1:54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 s="360"/>
      <c r="AA1460" s="360"/>
      <c r="AB1460"/>
      <c r="AC1460"/>
      <c r="AD1460" s="236"/>
      <c r="AE1460" s="236"/>
      <c r="AF1460" s="236"/>
      <c r="AG1460" s="236"/>
      <c r="AH1460" s="236"/>
      <c r="AI1460" s="236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 s="236"/>
      <c r="BB1460"/>
    </row>
    <row r="1461" spans="1:54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 s="360"/>
      <c r="AA1461" s="360"/>
      <c r="AB1461"/>
      <c r="AC1461"/>
      <c r="AD1461" s="236"/>
      <c r="AE1461" s="236"/>
      <c r="AF1461" s="236"/>
      <c r="AG1461" s="236"/>
      <c r="AH1461" s="236"/>
      <c r="AI1461" s="236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 s="236"/>
      <c r="BB1461"/>
    </row>
    <row r="1462" spans="1:54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 s="360"/>
      <c r="AA1462" s="360"/>
      <c r="AB1462"/>
      <c r="AC1462"/>
      <c r="AD1462" s="236"/>
      <c r="AE1462" s="236"/>
      <c r="AF1462" s="236"/>
      <c r="AG1462" s="236"/>
      <c r="AH1462" s="236"/>
      <c r="AI1462" s="236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 s="236"/>
      <c r="BB1462"/>
    </row>
    <row r="1463" spans="1:54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 s="360"/>
      <c r="AA1463" s="360"/>
      <c r="AB1463"/>
      <c r="AC1463"/>
      <c r="AD1463" s="236"/>
      <c r="AE1463" s="236"/>
      <c r="AF1463" s="236"/>
      <c r="AG1463" s="236"/>
      <c r="AH1463" s="236"/>
      <c r="AI1463" s="236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 s="236"/>
      <c r="BB1463"/>
    </row>
    <row r="1464" spans="1:54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 s="360"/>
      <c r="AA1464" s="360"/>
      <c r="AB1464"/>
      <c r="AC1464"/>
      <c r="AD1464" s="236"/>
      <c r="AE1464" s="236"/>
      <c r="AF1464" s="236"/>
      <c r="AG1464" s="236"/>
      <c r="AH1464" s="236"/>
      <c r="AI1464" s="236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 s="236"/>
      <c r="BB1464"/>
    </row>
    <row r="1465" spans="1:54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 s="360"/>
      <c r="AA1465" s="360"/>
      <c r="AB1465"/>
      <c r="AC1465"/>
      <c r="AD1465" s="236"/>
      <c r="AE1465" s="236"/>
      <c r="AF1465" s="236"/>
      <c r="AG1465" s="236"/>
      <c r="AH1465" s="236"/>
      <c r="AI1465" s="236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 s="236"/>
      <c r="BB1465"/>
    </row>
    <row r="1466" spans="1:54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 s="360"/>
      <c r="AA1466" s="360"/>
      <c r="AB1466"/>
      <c r="AC1466"/>
      <c r="AD1466" s="236"/>
      <c r="AE1466" s="236"/>
      <c r="AF1466" s="236"/>
      <c r="AG1466" s="236"/>
      <c r="AH1466" s="236"/>
      <c r="AI1466" s="23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 s="236"/>
      <c r="BB1466"/>
    </row>
    <row r="1467" spans="1:54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 s="360"/>
      <c r="AA1467" s="360"/>
      <c r="AB1467"/>
      <c r="AC1467"/>
      <c r="AD1467" s="236"/>
      <c r="AE1467" s="236"/>
      <c r="AF1467" s="236"/>
      <c r="AG1467" s="236"/>
      <c r="AH1467" s="236"/>
      <c r="AI1467" s="236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 s="236"/>
      <c r="BB1467"/>
    </row>
    <row r="1468" spans="1:54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 s="360"/>
      <c r="AA1468" s="360"/>
      <c r="AB1468"/>
      <c r="AC1468"/>
      <c r="AD1468" s="236"/>
      <c r="AE1468" s="236"/>
      <c r="AF1468" s="236"/>
      <c r="AG1468" s="236"/>
      <c r="AH1468" s="236"/>
      <c r="AI1468" s="236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 s="236"/>
      <c r="BB1468"/>
    </row>
    <row r="1469" spans="1:54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 s="360"/>
      <c r="AA1469" s="360"/>
      <c r="AB1469"/>
      <c r="AC1469"/>
      <c r="AD1469" s="236"/>
      <c r="AE1469" s="236"/>
      <c r="AF1469" s="236"/>
      <c r="AG1469" s="236"/>
      <c r="AH1469" s="236"/>
      <c r="AI1469" s="236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 s="236"/>
      <c r="BB1469"/>
    </row>
    <row r="1470" spans="1:54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 s="360"/>
      <c r="AA1470" s="360"/>
      <c r="AB1470"/>
      <c r="AC1470"/>
      <c r="AD1470" s="236"/>
      <c r="AE1470" s="236"/>
      <c r="AF1470" s="236"/>
      <c r="AG1470" s="236"/>
      <c r="AH1470" s="236"/>
      <c r="AI1470" s="236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 s="236"/>
      <c r="BB1470"/>
    </row>
    <row r="1471" spans="1:54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 s="360"/>
      <c r="AA1471" s="360"/>
      <c r="AB1471"/>
      <c r="AC1471"/>
      <c r="AD1471" s="236"/>
      <c r="AE1471" s="236"/>
      <c r="AF1471" s="236"/>
      <c r="AG1471" s="236"/>
      <c r="AH1471" s="236"/>
      <c r="AI1471" s="236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 s="236"/>
      <c r="BB1471"/>
    </row>
    <row r="1472" spans="1:54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 s="360"/>
      <c r="AA1472" s="360"/>
      <c r="AB1472"/>
      <c r="AC1472"/>
      <c r="AD1472" s="236"/>
      <c r="AE1472" s="236"/>
      <c r="AF1472" s="236"/>
      <c r="AG1472" s="236"/>
      <c r="AH1472" s="236"/>
      <c r="AI1472" s="236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 s="236"/>
      <c r="BB1472"/>
    </row>
    <row r="1473" spans="1:54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 s="360"/>
      <c r="AA1473" s="360"/>
      <c r="AB1473"/>
      <c r="AC1473"/>
      <c r="AD1473" s="236"/>
      <c r="AE1473" s="236"/>
      <c r="AF1473" s="236"/>
      <c r="AG1473" s="236"/>
      <c r="AH1473" s="236"/>
      <c r="AI1473" s="236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 s="236"/>
      <c r="BB1473"/>
    </row>
    <row r="1474" spans="1:54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 s="360"/>
      <c r="AA1474" s="360"/>
      <c r="AB1474"/>
      <c r="AC1474"/>
      <c r="AD1474" s="236"/>
      <c r="AE1474" s="236"/>
      <c r="AF1474" s="236"/>
      <c r="AG1474" s="236"/>
      <c r="AH1474" s="236"/>
      <c r="AI1474" s="236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 s="236"/>
      <c r="BB1474"/>
    </row>
    <row r="1475" spans="1:54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 s="360"/>
      <c r="AA1475" s="360"/>
      <c r="AB1475"/>
      <c r="AC1475"/>
      <c r="AD1475" s="236"/>
      <c r="AE1475" s="236"/>
      <c r="AF1475" s="236"/>
      <c r="AG1475" s="236"/>
      <c r="AH1475" s="236"/>
      <c r="AI1475" s="236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 s="236"/>
      <c r="BB1475"/>
    </row>
    <row r="1476" spans="1:54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 s="360"/>
      <c r="AA1476" s="360"/>
      <c r="AB1476"/>
      <c r="AC1476"/>
      <c r="AD1476" s="236"/>
      <c r="AE1476" s="236"/>
      <c r="AF1476" s="236"/>
      <c r="AG1476" s="236"/>
      <c r="AH1476" s="236"/>
      <c r="AI1476" s="23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 s="236"/>
      <c r="BB1476"/>
    </row>
    <row r="1477" spans="1:54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 s="360"/>
      <c r="AA1477" s="360"/>
      <c r="AB1477"/>
      <c r="AC1477"/>
      <c r="AD1477" s="236"/>
      <c r="AE1477" s="236"/>
      <c r="AF1477" s="236"/>
      <c r="AG1477" s="236"/>
      <c r="AH1477" s="236"/>
      <c r="AI1477" s="236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 s="236"/>
      <c r="BB1477"/>
    </row>
    <row r="1478" spans="1:54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 s="360"/>
      <c r="AA1478" s="360"/>
      <c r="AB1478"/>
      <c r="AC1478"/>
      <c r="AD1478" s="236"/>
      <c r="AE1478" s="236"/>
      <c r="AF1478" s="236"/>
      <c r="AG1478" s="236"/>
      <c r="AH1478" s="236"/>
      <c r="AI1478" s="236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 s="236"/>
      <c r="BB1478"/>
    </row>
    <row r="1479" spans="1:54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 s="360"/>
      <c r="AA1479" s="360"/>
      <c r="AB1479"/>
      <c r="AC1479"/>
      <c r="AD1479" s="236"/>
      <c r="AE1479" s="236"/>
      <c r="AF1479" s="236"/>
      <c r="AG1479" s="236"/>
      <c r="AH1479" s="236"/>
      <c r="AI1479" s="236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 s="236"/>
      <c r="BB1479"/>
    </row>
    <row r="1480" spans="1:54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 s="360"/>
      <c r="AA1480" s="360"/>
      <c r="AB1480"/>
      <c r="AC1480"/>
      <c r="AD1480" s="236"/>
      <c r="AE1480" s="236"/>
      <c r="AF1480" s="236"/>
      <c r="AG1480" s="236"/>
      <c r="AH1480" s="236"/>
      <c r="AI1480" s="236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 s="236"/>
      <c r="BB1480"/>
    </row>
    <row r="1481" spans="1:54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 s="360"/>
      <c r="AA1481" s="360"/>
      <c r="AB1481"/>
      <c r="AC1481"/>
      <c r="AD1481" s="236"/>
      <c r="AE1481" s="236"/>
      <c r="AF1481" s="236"/>
      <c r="AG1481" s="236"/>
      <c r="AH1481" s="236"/>
      <c r="AI1481" s="236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 s="236"/>
      <c r="BB1481"/>
    </row>
    <row r="1482" spans="1:54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 s="360"/>
      <c r="AA1482" s="360"/>
      <c r="AB1482"/>
      <c r="AC1482"/>
      <c r="AD1482" s="236"/>
      <c r="AE1482" s="236"/>
      <c r="AF1482" s="236"/>
      <c r="AG1482" s="236"/>
      <c r="AH1482" s="236"/>
      <c r="AI1482" s="236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 s="236"/>
      <c r="BB1482"/>
    </row>
    <row r="1483" spans="1:54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 s="360"/>
      <c r="AA1483" s="360"/>
      <c r="AB1483"/>
      <c r="AC1483"/>
      <c r="AD1483" s="236"/>
      <c r="AE1483" s="236"/>
      <c r="AF1483" s="236"/>
      <c r="AG1483" s="236"/>
      <c r="AH1483" s="236"/>
      <c r="AI1483" s="236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 s="236"/>
      <c r="BB1483"/>
    </row>
    <row r="1484" spans="1:54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 s="360"/>
      <c r="AA1484" s="360"/>
      <c r="AB1484"/>
      <c r="AC1484"/>
      <c r="AD1484" s="236"/>
      <c r="AE1484" s="236"/>
      <c r="AF1484" s="236"/>
      <c r="AG1484" s="236"/>
      <c r="AH1484" s="236"/>
      <c r="AI1484" s="236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 s="236"/>
      <c r="BB1484"/>
    </row>
    <row r="1485" spans="1:54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 s="360"/>
      <c r="AA1485" s="360"/>
      <c r="AB1485"/>
      <c r="AC1485"/>
      <c r="AD1485" s="236"/>
      <c r="AE1485" s="236"/>
      <c r="AF1485" s="236"/>
      <c r="AG1485" s="236"/>
      <c r="AH1485" s="236"/>
      <c r="AI1485" s="236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 s="236"/>
      <c r="BB1485"/>
    </row>
    <row r="1486" spans="1:54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 s="360"/>
      <c r="AA1486" s="360"/>
      <c r="AB1486"/>
      <c r="AC1486"/>
      <c r="AD1486" s="236"/>
      <c r="AE1486" s="236"/>
      <c r="AF1486" s="236"/>
      <c r="AG1486" s="236"/>
      <c r="AH1486" s="236"/>
      <c r="AI1486" s="23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 s="236"/>
      <c r="BB1486"/>
    </row>
    <row r="1487" spans="1:54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 s="360"/>
      <c r="AA1487" s="360"/>
      <c r="AB1487"/>
      <c r="AC1487"/>
      <c r="AD1487" s="236"/>
      <c r="AE1487" s="236"/>
      <c r="AF1487" s="236"/>
      <c r="AG1487" s="236"/>
      <c r="AH1487" s="236"/>
      <c r="AI1487" s="236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 s="236"/>
      <c r="BB1487"/>
    </row>
    <row r="1488" spans="1:54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 s="360"/>
      <c r="AA1488" s="360"/>
      <c r="AB1488"/>
      <c r="AC1488"/>
      <c r="AD1488" s="236"/>
      <c r="AE1488" s="236"/>
      <c r="AF1488" s="236"/>
      <c r="AG1488" s="236"/>
      <c r="AH1488" s="236"/>
      <c r="AI1488" s="236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 s="236"/>
      <c r="BB1488"/>
    </row>
    <row r="1489" spans="1:54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 s="360"/>
      <c r="AA1489" s="360"/>
      <c r="AB1489"/>
      <c r="AC1489"/>
      <c r="AD1489" s="236"/>
      <c r="AE1489" s="236"/>
      <c r="AF1489" s="236"/>
      <c r="AG1489" s="236"/>
      <c r="AH1489" s="236"/>
      <c r="AI1489" s="236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 s="236"/>
      <c r="BB1489"/>
    </row>
    <row r="1490" spans="1:54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 s="360"/>
      <c r="AA1490" s="360"/>
      <c r="AB1490"/>
      <c r="AC1490"/>
      <c r="AD1490" s="236"/>
      <c r="AE1490" s="236"/>
      <c r="AF1490" s="236"/>
      <c r="AG1490" s="236"/>
      <c r="AH1490" s="236"/>
      <c r="AI1490" s="236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 s="236"/>
      <c r="BB1490"/>
    </row>
    <row r="1491" spans="1:54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 s="360"/>
      <c r="AA1491" s="360"/>
      <c r="AB1491"/>
      <c r="AC1491"/>
      <c r="AD1491" s="236"/>
      <c r="AE1491" s="236"/>
      <c r="AF1491" s="236"/>
      <c r="AG1491" s="236"/>
      <c r="AH1491" s="236"/>
      <c r="AI1491" s="236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 s="236"/>
      <c r="BB1491"/>
    </row>
    <row r="1492" spans="1:54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 s="360"/>
      <c r="AA1492" s="360"/>
      <c r="AB1492"/>
      <c r="AC1492"/>
      <c r="AD1492" s="236"/>
      <c r="AE1492" s="236"/>
      <c r="AF1492" s="236"/>
      <c r="AG1492" s="236"/>
      <c r="AH1492" s="236"/>
      <c r="AI1492" s="236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 s="236"/>
      <c r="BB1492"/>
    </row>
    <row r="1493" spans="1:54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 s="360"/>
      <c r="AA1493" s="360"/>
      <c r="AB1493"/>
      <c r="AC1493"/>
      <c r="AD1493" s="236"/>
      <c r="AE1493" s="236"/>
      <c r="AF1493" s="236"/>
      <c r="AG1493" s="236"/>
      <c r="AH1493" s="236"/>
      <c r="AI1493" s="236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 s="236"/>
      <c r="BB1493"/>
    </row>
    <row r="1494" spans="1:54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 s="360"/>
      <c r="AA1494" s="360"/>
      <c r="AB1494"/>
      <c r="AC1494"/>
      <c r="AD1494" s="236"/>
      <c r="AE1494" s="236"/>
      <c r="AF1494" s="236"/>
      <c r="AG1494" s="236"/>
      <c r="AH1494" s="236"/>
      <c r="AI1494" s="236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 s="236"/>
      <c r="BB1494"/>
    </row>
    <row r="1495" spans="1:54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 s="360"/>
      <c r="AA1495" s="360"/>
      <c r="AB1495"/>
      <c r="AC1495"/>
      <c r="AD1495" s="236"/>
      <c r="AE1495" s="236"/>
      <c r="AF1495" s="236"/>
      <c r="AG1495" s="236"/>
      <c r="AH1495" s="236"/>
      <c r="AI1495" s="236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 s="236"/>
      <c r="BB1495"/>
    </row>
    <row r="1496" spans="1:54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 s="360"/>
      <c r="AA1496" s="360"/>
      <c r="AB1496"/>
      <c r="AC1496"/>
      <c r="AD1496" s="236"/>
      <c r="AE1496" s="236"/>
      <c r="AF1496" s="236"/>
      <c r="AG1496" s="236"/>
      <c r="AH1496" s="236"/>
      <c r="AI1496" s="23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 s="236"/>
      <c r="BB1496"/>
    </row>
    <row r="1497" spans="1:54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 s="360"/>
      <c r="AA1497" s="360"/>
      <c r="AB1497"/>
      <c r="AC1497"/>
      <c r="AD1497" s="236"/>
      <c r="AE1497" s="236"/>
      <c r="AF1497" s="236"/>
      <c r="AG1497" s="236"/>
      <c r="AH1497" s="236"/>
      <c r="AI1497" s="236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 s="236"/>
      <c r="BB1497"/>
    </row>
    <row r="1498" spans="1:54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 s="360"/>
      <c r="AA1498" s="360"/>
      <c r="AB1498"/>
      <c r="AC1498"/>
      <c r="AD1498" s="236"/>
      <c r="AE1498" s="236"/>
      <c r="AF1498" s="236"/>
      <c r="AG1498" s="236"/>
      <c r="AH1498" s="236"/>
      <c r="AI1498" s="236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 s="236"/>
      <c r="BB1498"/>
    </row>
    <row r="1499" spans="1:54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 s="360"/>
      <c r="AA1499" s="360"/>
      <c r="AB1499"/>
      <c r="AC1499"/>
      <c r="AD1499" s="236"/>
      <c r="AE1499" s="236"/>
      <c r="AF1499" s="236"/>
      <c r="AG1499" s="236"/>
      <c r="AH1499" s="236"/>
      <c r="AI1499" s="236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 s="236"/>
      <c r="BB1499"/>
    </row>
    <row r="1500" spans="1:54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 s="360"/>
      <c r="AA1500" s="360"/>
      <c r="AB1500"/>
      <c r="AC1500"/>
      <c r="AD1500" s="236"/>
      <c r="AE1500" s="236"/>
      <c r="AF1500" s="236"/>
      <c r="AG1500" s="236"/>
      <c r="AH1500" s="236"/>
      <c r="AI1500" s="236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 s="236"/>
      <c r="BB1500"/>
    </row>
    <row r="1501" spans="1:54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 s="360"/>
      <c r="AA1501" s="360"/>
      <c r="AB1501"/>
      <c r="AC1501"/>
      <c r="AD1501" s="236"/>
      <c r="AE1501" s="236"/>
      <c r="AF1501" s="236"/>
      <c r="AG1501" s="236"/>
      <c r="AH1501" s="236"/>
      <c r="AI1501" s="236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 s="236"/>
      <c r="BB1501"/>
    </row>
    <row r="1502" spans="1:54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 s="360"/>
      <c r="AA1502" s="360"/>
      <c r="AB1502"/>
      <c r="AC1502"/>
      <c r="AD1502" s="236"/>
      <c r="AE1502" s="236"/>
      <c r="AF1502" s="236"/>
      <c r="AG1502" s="236"/>
      <c r="AH1502" s="236"/>
      <c r="AI1502" s="236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 s="236"/>
      <c r="BB1502"/>
    </row>
    <row r="1503" spans="1:54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 s="360"/>
      <c r="AA1503" s="360"/>
      <c r="AB1503"/>
      <c r="AC1503"/>
      <c r="AD1503" s="236"/>
      <c r="AE1503" s="236"/>
      <c r="AF1503" s="236"/>
      <c r="AG1503" s="236"/>
      <c r="AH1503" s="236"/>
      <c r="AI1503" s="236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 s="236"/>
      <c r="BB1503"/>
    </row>
    <row r="1504" spans="1:54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 s="360"/>
      <c r="AA1504" s="360"/>
      <c r="AB1504"/>
      <c r="AC1504"/>
      <c r="AD1504" s="236"/>
      <c r="AE1504" s="236"/>
      <c r="AF1504" s="236"/>
      <c r="AG1504" s="236"/>
      <c r="AH1504" s="236"/>
      <c r="AI1504" s="236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 s="236"/>
      <c r="BB1504"/>
    </row>
    <row r="1505" spans="1:54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 s="360"/>
      <c r="AA1505" s="360"/>
      <c r="AB1505"/>
      <c r="AC1505"/>
      <c r="AD1505" s="236"/>
      <c r="AE1505" s="236"/>
      <c r="AF1505" s="236"/>
      <c r="AG1505" s="236"/>
      <c r="AH1505" s="236"/>
      <c r="AI1505" s="236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 s="236"/>
      <c r="BB1505"/>
    </row>
    <row r="1506" spans="1:54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 s="360"/>
      <c r="AA1506" s="360"/>
      <c r="AB1506"/>
      <c r="AC1506"/>
      <c r="AD1506" s="236"/>
      <c r="AE1506" s="236"/>
      <c r="AF1506" s="236"/>
      <c r="AG1506" s="236"/>
      <c r="AH1506" s="236"/>
      <c r="AI1506" s="23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 s="236"/>
      <c r="BB1506"/>
    </row>
    <row r="1507" spans="1:54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 s="360"/>
      <c r="AA1507" s="360"/>
      <c r="AB1507"/>
      <c r="AC1507"/>
      <c r="AD1507" s="236"/>
      <c r="AE1507" s="236"/>
      <c r="AF1507" s="236"/>
      <c r="AG1507" s="236"/>
      <c r="AH1507" s="236"/>
      <c r="AI1507" s="236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 s="236"/>
      <c r="BB1507"/>
    </row>
    <row r="1508" spans="1:54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 s="360"/>
      <c r="AA1508" s="360"/>
      <c r="AB1508"/>
      <c r="AC1508"/>
      <c r="AD1508" s="236"/>
      <c r="AE1508" s="236"/>
      <c r="AF1508" s="236"/>
      <c r="AG1508" s="236"/>
      <c r="AH1508" s="236"/>
      <c r="AI1508" s="236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 s="236"/>
      <c r="BB1508"/>
    </row>
    <row r="1509" spans="1:54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 s="360"/>
      <c r="AA1509" s="360"/>
      <c r="AB1509"/>
      <c r="AC1509"/>
      <c r="AD1509" s="236"/>
      <c r="AE1509" s="236"/>
      <c r="AF1509" s="236"/>
      <c r="AG1509" s="236"/>
      <c r="AH1509" s="236"/>
      <c r="AI1509" s="236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 s="236"/>
      <c r="BB1509"/>
    </row>
    <row r="1510" spans="1:54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 s="360"/>
      <c r="AA1510" s="360"/>
      <c r="AB1510"/>
      <c r="AC1510"/>
      <c r="AD1510" s="236"/>
      <c r="AE1510" s="236"/>
      <c r="AF1510" s="236"/>
      <c r="AG1510" s="236"/>
      <c r="AH1510" s="236"/>
      <c r="AI1510" s="236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 s="236"/>
      <c r="BB1510"/>
    </row>
    <row r="1511" spans="1:54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 s="360"/>
      <c r="AA1511" s="360"/>
      <c r="AB1511"/>
      <c r="AC1511"/>
      <c r="AD1511" s="236"/>
      <c r="AE1511" s="236"/>
      <c r="AF1511" s="236"/>
      <c r="AG1511" s="236"/>
      <c r="AH1511" s="236"/>
      <c r="AI1511" s="236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 s="236"/>
      <c r="BB1511"/>
    </row>
    <row r="1512" spans="1:54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 s="360"/>
      <c r="AA1512" s="360"/>
      <c r="AB1512"/>
      <c r="AC1512"/>
      <c r="AD1512" s="236"/>
      <c r="AE1512" s="236"/>
      <c r="AF1512" s="236"/>
      <c r="AG1512" s="236"/>
      <c r="AH1512" s="236"/>
      <c r="AI1512" s="236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 s="236"/>
      <c r="BB1512"/>
    </row>
    <row r="1513" spans="1:54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 s="360"/>
      <c r="AA1513" s="360"/>
      <c r="AB1513"/>
      <c r="AC1513"/>
      <c r="AD1513" s="236"/>
      <c r="AE1513" s="236"/>
      <c r="AF1513" s="236"/>
      <c r="AG1513" s="236"/>
      <c r="AH1513" s="236"/>
      <c r="AI1513" s="236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 s="236"/>
      <c r="BB1513"/>
    </row>
    <row r="1514" spans="1:54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 s="360"/>
      <c r="AA1514" s="360"/>
      <c r="AB1514"/>
      <c r="AC1514"/>
      <c r="AD1514" s="236"/>
      <c r="AE1514" s="236"/>
      <c r="AF1514" s="236"/>
      <c r="AG1514" s="236"/>
      <c r="AH1514" s="236"/>
      <c r="AI1514" s="236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 s="236"/>
      <c r="BB1514"/>
    </row>
    <row r="1515" spans="1:54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 s="360"/>
      <c r="AA1515" s="360"/>
      <c r="AB1515"/>
      <c r="AC1515"/>
      <c r="AD1515" s="236"/>
      <c r="AE1515" s="236"/>
      <c r="AF1515" s="236"/>
      <c r="AG1515" s="236"/>
      <c r="AH1515" s="236"/>
      <c r="AI1515" s="236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 s="236"/>
      <c r="BB1515"/>
    </row>
    <row r="1516" spans="1:54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 s="360"/>
      <c r="AA1516" s="360"/>
      <c r="AB1516"/>
      <c r="AC1516"/>
      <c r="AD1516" s="236"/>
      <c r="AE1516" s="236"/>
      <c r="AF1516" s="236"/>
      <c r="AG1516" s="236"/>
      <c r="AH1516" s="236"/>
      <c r="AI1516" s="23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 s="236"/>
      <c r="BB1516"/>
    </row>
    <row r="1517" spans="1:54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 s="360"/>
      <c r="AA1517" s="360"/>
      <c r="AB1517"/>
      <c r="AC1517"/>
      <c r="AD1517" s="236"/>
      <c r="AE1517" s="236"/>
      <c r="AF1517" s="236"/>
      <c r="AG1517" s="236"/>
      <c r="AH1517" s="236"/>
      <c r="AI1517" s="236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 s="236"/>
      <c r="BB1517"/>
    </row>
    <row r="1518" spans="1:54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 s="360"/>
      <c r="AA1518" s="360"/>
      <c r="AB1518"/>
      <c r="AC1518"/>
      <c r="AD1518" s="236"/>
      <c r="AE1518" s="236"/>
      <c r="AF1518" s="236"/>
      <c r="AG1518" s="236"/>
      <c r="AH1518" s="236"/>
      <c r="AI1518" s="236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 s="236"/>
      <c r="BB1518"/>
    </row>
    <row r="1519" spans="1:54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 s="360"/>
      <c r="AA1519" s="360"/>
      <c r="AB1519"/>
      <c r="AC1519"/>
      <c r="AD1519" s="236"/>
      <c r="AE1519" s="236"/>
      <c r="AF1519" s="236"/>
      <c r="AG1519" s="236"/>
      <c r="AH1519" s="236"/>
      <c r="AI1519" s="236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 s="236"/>
      <c r="BB1519"/>
    </row>
    <row r="1520" spans="1:54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 s="360"/>
      <c r="AA1520" s="360"/>
      <c r="AB1520"/>
      <c r="AC1520"/>
      <c r="AD1520" s="236"/>
      <c r="AE1520" s="236"/>
      <c r="AF1520" s="236"/>
      <c r="AG1520" s="236"/>
      <c r="AH1520" s="236"/>
      <c r="AI1520" s="236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 s="236"/>
      <c r="BB1520"/>
    </row>
    <row r="1521" spans="1:54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 s="360"/>
      <c r="AA1521" s="360"/>
      <c r="AB1521"/>
      <c r="AC1521"/>
      <c r="AD1521" s="236"/>
      <c r="AE1521" s="236"/>
      <c r="AF1521" s="236"/>
      <c r="AG1521" s="236"/>
      <c r="AH1521" s="236"/>
      <c r="AI1521" s="236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 s="236"/>
      <c r="BB1521"/>
    </row>
    <row r="1522" spans="1:54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 s="360"/>
      <c r="AA1522" s="360"/>
      <c r="AB1522"/>
      <c r="AC1522"/>
      <c r="AD1522" s="236"/>
      <c r="AE1522" s="236"/>
      <c r="AF1522" s="236"/>
      <c r="AG1522" s="236"/>
      <c r="AH1522" s="236"/>
      <c r="AI1522" s="236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 s="236"/>
      <c r="BB1522"/>
    </row>
    <row r="1523" spans="1:54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 s="360"/>
      <c r="AA1523" s="360"/>
      <c r="AB1523"/>
      <c r="AC1523"/>
      <c r="AD1523" s="236"/>
      <c r="AE1523" s="236"/>
      <c r="AF1523" s="236"/>
      <c r="AG1523" s="236"/>
      <c r="AH1523" s="236"/>
      <c r="AI1523" s="236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 s="236"/>
      <c r="BB1523"/>
    </row>
    <row r="1524" spans="1:54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 s="360"/>
      <c r="AA1524" s="360"/>
      <c r="AB1524"/>
      <c r="AC1524"/>
      <c r="AD1524" s="236"/>
      <c r="AE1524" s="236"/>
      <c r="AF1524" s="236"/>
      <c r="AG1524" s="236"/>
      <c r="AH1524" s="236"/>
      <c r="AI1524" s="236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 s="236"/>
      <c r="BB1524"/>
    </row>
    <row r="1525" spans="1:54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 s="360"/>
      <c r="AA1525" s="360"/>
      <c r="AB1525"/>
      <c r="AC1525"/>
      <c r="AD1525" s="236"/>
      <c r="AE1525" s="236"/>
      <c r="AF1525" s="236"/>
      <c r="AG1525" s="236"/>
      <c r="AH1525" s="236"/>
      <c r="AI1525" s="236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 s="236"/>
      <c r="BB1525"/>
    </row>
    <row r="1526" spans="1:54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 s="360"/>
      <c r="AA1526" s="360"/>
      <c r="AB1526"/>
      <c r="AC1526"/>
      <c r="AD1526" s="236"/>
      <c r="AE1526" s="236"/>
      <c r="AF1526" s="236"/>
      <c r="AG1526" s="236"/>
      <c r="AH1526" s="236"/>
      <c r="AI1526" s="23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 s="236"/>
      <c r="BB1526"/>
    </row>
    <row r="1527" spans="1:54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 s="360"/>
      <c r="AA1527" s="360"/>
      <c r="AB1527"/>
      <c r="AC1527"/>
      <c r="AD1527" s="236"/>
      <c r="AE1527" s="236"/>
      <c r="AF1527" s="236"/>
      <c r="AG1527" s="236"/>
      <c r="AH1527" s="236"/>
      <c r="AI1527" s="236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 s="236"/>
      <c r="BB1527"/>
    </row>
    <row r="1528" spans="1:54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 s="360"/>
      <c r="AA1528" s="360"/>
      <c r="AB1528"/>
      <c r="AC1528"/>
      <c r="AD1528" s="236"/>
      <c r="AE1528" s="236"/>
      <c r="AF1528" s="236"/>
      <c r="AG1528" s="236"/>
      <c r="AH1528" s="236"/>
      <c r="AI1528" s="236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 s="236"/>
      <c r="BB1528"/>
    </row>
    <row r="1529" spans="1:54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 s="360"/>
      <c r="AA1529" s="360"/>
      <c r="AB1529"/>
      <c r="AC1529"/>
      <c r="AD1529" s="236"/>
      <c r="AE1529" s="236"/>
      <c r="AF1529" s="236"/>
      <c r="AG1529" s="236"/>
      <c r="AH1529" s="236"/>
      <c r="AI1529" s="236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 s="236"/>
      <c r="BB1529"/>
    </row>
    <row r="1530" spans="1:54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 s="360"/>
      <c r="AA1530" s="360"/>
      <c r="AB1530"/>
      <c r="AC1530"/>
      <c r="AD1530" s="236"/>
      <c r="AE1530" s="236"/>
      <c r="AF1530" s="236"/>
      <c r="AG1530" s="236"/>
      <c r="AH1530" s="236"/>
      <c r="AI1530" s="236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 s="236"/>
      <c r="BB1530"/>
    </row>
    <row r="1531" spans="1:54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 s="360"/>
      <c r="AA1531" s="360"/>
      <c r="AB1531"/>
      <c r="AC1531"/>
      <c r="AD1531" s="236"/>
      <c r="AE1531" s="236"/>
      <c r="AF1531" s="236"/>
      <c r="AG1531" s="236"/>
      <c r="AH1531" s="236"/>
      <c r="AI1531" s="236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 s="236"/>
      <c r="BB1531"/>
    </row>
    <row r="1532" spans="1:54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 s="360"/>
      <c r="AA1532" s="360"/>
      <c r="AB1532"/>
      <c r="AC1532"/>
      <c r="AD1532" s="236"/>
      <c r="AE1532" s="236"/>
      <c r="AF1532" s="236"/>
      <c r="AG1532" s="236"/>
      <c r="AH1532" s="236"/>
      <c r="AI1532" s="236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 s="236"/>
      <c r="BB1532"/>
    </row>
    <row r="1533" spans="1:54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 s="360"/>
      <c r="AA1533" s="360"/>
      <c r="AB1533"/>
      <c r="AC1533"/>
      <c r="AD1533" s="236"/>
      <c r="AE1533" s="236"/>
      <c r="AF1533" s="236"/>
      <c r="AG1533" s="236"/>
      <c r="AH1533" s="236"/>
      <c r="AI1533" s="236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 s="236"/>
      <c r="BB1533"/>
    </row>
    <row r="1534" spans="1:54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 s="360"/>
      <c r="AA1534" s="360"/>
      <c r="AB1534"/>
      <c r="AC1534"/>
      <c r="AD1534" s="236"/>
      <c r="AE1534" s="236"/>
      <c r="AF1534" s="236"/>
      <c r="AG1534" s="236"/>
      <c r="AH1534" s="236"/>
      <c r="AI1534" s="236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 s="236"/>
      <c r="BB1534"/>
    </row>
    <row r="1535" spans="1:54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 s="360"/>
      <c r="AA1535" s="360"/>
      <c r="AB1535"/>
      <c r="AC1535"/>
      <c r="AD1535" s="236"/>
      <c r="AE1535" s="236"/>
      <c r="AF1535" s="236"/>
      <c r="AG1535" s="236"/>
      <c r="AH1535" s="236"/>
      <c r="AI1535" s="236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 s="236"/>
      <c r="BB1535"/>
    </row>
    <row r="1536" spans="1:54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 s="360"/>
      <c r="AA1536" s="360"/>
      <c r="AB1536"/>
      <c r="AC1536"/>
      <c r="AD1536" s="236"/>
      <c r="AE1536" s="236"/>
      <c r="AF1536" s="236"/>
      <c r="AG1536" s="236"/>
      <c r="AH1536" s="236"/>
      <c r="AI1536" s="2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 s="236"/>
      <c r="BB1536"/>
    </row>
    <row r="1537" spans="1:54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 s="360"/>
      <c r="AA1537" s="360"/>
      <c r="AB1537"/>
      <c r="AC1537"/>
      <c r="AD1537" s="236"/>
      <c r="AE1537" s="236"/>
      <c r="AF1537" s="236"/>
      <c r="AG1537" s="236"/>
      <c r="AH1537" s="236"/>
      <c r="AI1537" s="236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 s="236"/>
      <c r="BB1537"/>
    </row>
    <row r="1538" spans="1:54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 s="360"/>
      <c r="AA1538" s="360"/>
      <c r="AB1538"/>
      <c r="AC1538"/>
      <c r="AD1538" s="236"/>
      <c r="AE1538" s="236"/>
      <c r="AF1538" s="236"/>
      <c r="AG1538" s="236"/>
      <c r="AH1538" s="236"/>
      <c r="AI1538" s="236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 s="236"/>
      <c r="BB1538"/>
    </row>
    <row r="1539" spans="1:54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 s="360"/>
      <c r="AA1539" s="360"/>
      <c r="AB1539"/>
      <c r="AC1539"/>
      <c r="AD1539" s="236"/>
      <c r="AE1539" s="236"/>
      <c r="AF1539" s="236"/>
      <c r="AG1539" s="236"/>
      <c r="AH1539" s="236"/>
      <c r="AI1539" s="236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 s="236"/>
      <c r="BB1539"/>
    </row>
    <row r="1540" spans="1:54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 s="360"/>
      <c r="AA1540" s="360"/>
      <c r="AB1540"/>
      <c r="AC1540"/>
      <c r="AD1540" s="236"/>
      <c r="AE1540" s="236"/>
      <c r="AF1540" s="236"/>
      <c r="AG1540" s="236"/>
      <c r="AH1540" s="236"/>
      <c r="AI1540" s="236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 s="236"/>
      <c r="BB1540"/>
    </row>
    <row r="1541" spans="1:54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 s="360"/>
      <c r="AA1541" s="360"/>
      <c r="AB1541"/>
      <c r="AC1541"/>
      <c r="AD1541" s="236"/>
      <c r="AE1541" s="236"/>
      <c r="AF1541" s="236"/>
      <c r="AG1541" s="236"/>
      <c r="AH1541" s="236"/>
      <c r="AI1541" s="236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 s="236"/>
      <c r="BB1541"/>
    </row>
    <row r="1542" spans="1:54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 s="360"/>
      <c r="AA1542" s="360"/>
      <c r="AB1542"/>
      <c r="AC1542"/>
      <c r="AD1542" s="236"/>
      <c r="AE1542" s="236"/>
      <c r="AF1542" s="236"/>
      <c r="AG1542" s="236"/>
      <c r="AH1542" s="236"/>
      <c r="AI1542" s="236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 s="236"/>
      <c r="BB1542"/>
    </row>
    <row r="1543" spans="1:54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 s="360"/>
      <c r="AA1543" s="360"/>
      <c r="AB1543"/>
      <c r="AC1543"/>
      <c r="AD1543" s="236"/>
      <c r="AE1543" s="236"/>
      <c r="AF1543" s="236"/>
      <c r="AG1543" s="236"/>
      <c r="AH1543" s="236"/>
      <c r="AI1543" s="236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 s="236"/>
      <c r="BB1543"/>
    </row>
    <row r="1544" spans="1:54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 s="360"/>
      <c r="AA1544" s="360"/>
      <c r="AB1544"/>
      <c r="AC1544"/>
      <c r="AD1544" s="236"/>
      <c r="AE1544" s="236"/>
      <c r="AF1544" s="236"/>
      <c r="AG1544" s="236"/>
      <c r="AH1544" s="236"/>
      <c r="AI1544" s="236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 s="236"/>
      <c r="BB1544"/>
    </row>
    <row r="1545" spans="1:54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 s="360"/>
      <c r="AA1545" s="360"/>
      <c r="AB1545"/>
      <c r="AC1545"/>
      <c r="AD1545" s="236"/>
      <c r="AE1545" s="236"/>
      <c r="AF1545" s="236"/>
      <c r="AG1545" s="236"/>
      <c r="AH1545" s="236"/>
      <c r="AI1545" s="236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 s="236"/>
      <c r="BB1545"/>
    </row>
    <row r="1546" spans="1:54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 s="360"/>
      <c r="AA1546" s="360"/>
      <c r="AB1546"/>
      <c r="AC1546"/>
      <c r="AD1546" s="236"/>
      <c r="AE1546" s="236"/>
      <c r="AF1546" s="236"/>
      <c r="AG1546" s="236"/>
      <c r="AH1546" s="236"/>
      <c r="AI1546" s="23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 s="236"/>
      <c r="BB1546"/>
    </row>
    <row r="1547" spans="1:54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 s="360"/>
      <c r="AA1547" s="360"/>
      <c r="AB1547"/>
      <c r="AC1547"/>
      <c r="AD1547" s="236"/>
      <c r="AE1547" s="236"/>
      <c r="AF1547" s="236"/>
      <c r="AG1547" s="236"/>
      <c r="AH1547" s="236"/>
      <c r="AI1547" s="236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 s="236"/>
      <c r="BB1547"/>
    </row>
    <row r="1548" spans="1:54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 s="360"/>
      <c r="AA1548" s="360"/>
      <c r="AB1548"/>
      <c r="AC1548"/>
      <c r="AD1548" s="236"/>
      <c r="AE1548" s="236"/>
      <c r="AF1548" s="236"/>
      <c r="AG1548" s="236"/>
      <c r="AH1548" s="236"/>
      <c r="AI1548" s="236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 s="236"/>
      <c r="BB1548"/>
    </row>
    <row r="1549" spans="1:54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 s="360"/>
      <c r="AA1549" s="360"/>
      <c r="AB1549"/>
      <c r="AC1549"/>
      <c r="AD1549" s="236"/>
      <c r="AE1549" s="236"/>
      <c r="AF1549" s="236"/>
      <c r="AG1549" s="236"/>
      <c r="AH1549" s="236"/>
      <c r="AI1549" s="236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 s="236"/>
      <c r="BB1549"/>
    </row>
    <row r="1550" spans="1:54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 s="360"/>
      <c r="AA1550" s="360"/>
      <c r="AB1550"/>
      <c r="AC1550"/>
      <c r="AD1550" s="236"/>
      <c r="AE1550" s="236"/>
      <c r="AF1550" s="236"/>
      <c r="AG1550" s="236"/>
      <c r="AH1550" s="236"/>
      <c r="AI1550" s="236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 s="236"/>
      <c r="BB1550"/>
    </row>
    <row r="1551" spans="1:54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 s="360"/>
      <c r="AA1551" s="360"/>
      <c r="AB1551"/>
      <c r="AC1551"/>
      <c r="AD1551" s="236"/>
      <c r="AE1551" s="236"/>
      <c r="AF1551" s="236"/>
      <c r="AG1551" s="236"/>
      <c r="AH1551" s="236"/>
      <c r="AI1551" s="236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 s="236"/>
      <c r="BB1551"/>
    </row>
    <row r="1552" spans="1:54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 s="360"/>
      <c r="AA1552" s="360"/>
      <c r="AB1552"/>
      <c r="AC1552"/>
      <c r="AD1552" s="236"/>
      <c r="AE1552" s="236"/>
      <c r="AF1552" s="236"/>
      <c r="AG1552" s="236"/>
      <c r="AH1552" s="236"/>
      <c r="AI1552" s="236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 s="236"/>
      <c r="BB1552"/>
    </row>
    <row r="1553" spans="1:54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 s="360"/>
      <c r="AA1553" s="360"/>
      <c r="AB1553"/>
      <c r="AC1553"/>
      <c r="AD1553" s="236"/>
      <c r="AE1553" s="236"/>
      <c r="AF1553" s="236"/>
      <c r="AG1553" s="236"/>
      <c r="AH1553" s="236"/>
      <c r="AI1553" s="236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 s="236"/>
      <c r="BB1553"/>
    </row>
    <row r="1554" spans="1:54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 s="360"/>
      <c r="AA1554" s="360"/>
      <c r="AB1554"/>
      <c r="AC1554"/>
      <c r="AD1554" s="236"/>
      <c r="AE1554" s="236"/>
      <c r="AF1554" s="236"/>
      <c r="AG1554" s="236"/>
      <c r="AH1554" s="236"/>
      <c r="AI1554" s="236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 s="236"/>
      <c r="BB1554"/>
    </row>
    <row r="1555" spans="1:54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 s="360"/>
      <c r="AA1555" s="360"/>
      <c r="AB1555"/>
      <c r="AC1555"/>
      <c r="AD1555" s="236"/>
      <c r="AE1555" s="236"/>
      <c r="AF1555" s="236"/>
      <c r="AG1555" s="236"/>
      <c r="AH1555" s="236"/>
      <c r="AI1555" s="236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 s="236"/>
      <c r="BB1555"/>
    </row>
    <row r="1556" spans="1:54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 s="360"/>
      <c r="AA1556" s="360"/>
      <c r="AB1556"/>
      <c r="AC1556"/>
      <c r="AD1556" s="236"/>
      <c r="AE1556" s="236"/>
      <c r="AF1556" s="236"/>
      <c r="AG1556" s="236"/>
      <c r="AH1556" s="236"/>
      <c r="AI1556" s="23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 s="236"/>
      <c r="BB1556"/>
    </row>
    <row r="1557" spans="1:54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 s="360"/>
      <c r="AA1557" s="360"/>
      <c r="AB1557"/>
      <c r="AC1557"/>
      <c r="AD1557" s="236"/>
      <c r="AE1557" s="236"/>
      <c r="AF1557" s="236"/>
      <c r="AG1557" s="236"/>
      <c r="AH1557" s="236"/>
      <c r="AI1557" s="236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 s="236"/>
      <c r="BB1557"/>
    </row>
    <row r="1558" spans="1:54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 s="360"/>
      <c r="AA1558" s="360"/>
      <c r="AB1558"/>
      <c r="AC1558"/>
      <c r="AD1558" s="236"/>
      <c r="AE1558" s="236"/>
      <c r="AF1558" s="236"/>
      <c r="AG1558" s="236"/>
      <c r="AH1558" s="236"/>
      <c r="AI1558" s="236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 s="236"/>
      <c r="BB1558"/>
    </row>
    <row r="1559" spans="1:54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 s="360"/>
      <c r="AA1559" s="360"/>
      <c r="AB1559"/>
      <c r="AC1559"/>
      <c r="AD1559" s="236"/>
      <c r="AE1559" s="236"/>
      <c r="AF1559" s="236"/>
      <c r="AG1559" s="236"/>
      <c r="AH1559" s="236"/>
      <c r="AI1559" s="236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 s="236"/>
      <c r="BB1559"/>
    </row>
    <row r="1560" spans="1:54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 s="360"/>
      <c r="AA1560" s="360"/>
      <c r="AB1560"/>
      <c r="AC1560"/>
      <c r="AD1560" s="236"/>
      <c r="AE1560" s="236"/>
      <c r="AF1560" s="236"/>
      <c r="AG1560" s="236"/>
      <c r="AH1560" s="236"/>
      <c r="AI1560" s="236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 s="236"/>
      <c r="BB1560"/>
    </row>
    <row r="1561" spans="1:54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 s="360"/>
      <c r="AA1561" s="360"/>
      <c r="AB1561"/>
      <c r="AC1561"/>
      <c r="AD1561" s="236"/>
      <c r="AE1561" s="236"/>
      <c r="AF1561" s="236"/>
      <c r="AG1561" s="236"/>
      <c r="AH1561" s="236"/>
      <c r="AI1561" s="236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 s="236"/>
      <c r="BB1561"/>
    </row>
    <row r="1562" spans="1:54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 s="360"/>
      <c r="AA1562" s="360"/>
      <c r="AB1562"/>
      <c r="AC1562"/>
      <c r="AD1562" s="236"/>
      <c r="AE1562" s="236"/>
      <c r="AF1562" s="236"/>
      <c r="AG1562" s="236"/>
      <c r="AH1562" s="236"/>
      <c r="AI1562" s="236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 s="236"/>
      <c r="BB1562"/>
    </row>
    <row r="1563" spans="1:54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 s="360"/>
      <c r="AA1563" s="360"/>
      <c r="AB1563"/>
      <c r="AC1563"/>
      <c r="AD1563" s="236"/>
      <c r="AE1563" s="236"/>
      <c r="AF1563" s="236"/>
      <c r="AG1563" s="236"/>
      <c r="AH1563" s="236"/>
      <c r="AI1563" s="236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 s="236"/>
      <c r="BB1563"/>
    </row>
    <row r="1564" spans="1:54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 s="360"/>
      <c r="AA1564" s="360"/>
      <c r="AB1564"/>
      <c r="AC1564"/>
      <c r="AD1564" s="236"/>
      <c r="AE1564" s="236"/>
      <c r="AF1564" s="236"/>
      <c r="AG1564" s="236"/>
      <c r="AH1564" s="236"/>
      <c r="AI1564" s="236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 s="236"/>
      <c r="BB1564"/>
    </row>
    <row r="1565" spans="1:54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 s="360"/>
      <c r="AA1565" s="360"/>
      <c r="AB1565"/>
      <c r="AC1565"/>
      <c r="AD1565" s="236"/>
      <c r="AE1565" s="236"/>
      <c r="AF1565" s="236"/>
      <c r="AG1565" s="236"/>
      <c r="AH1565" s="236"/>
      <c r="AI1565" s="236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 s="236"/>
      <c r="BB1565"/>
    </row>
    <row r="1566" spans="1:54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 s="360"/>
      <c r="AA1566" s="360"/>
      <c r="AB1566"/>
      <c r="AC1566"/>
      <c r="AD1566" s="236"/>
      <c r="AE1566" s="236"/>
      <c r="AF1566" s="236"/>
      <c r="AG1566" s="236"/>
      <c r="AH1566" s="236"/>
      <c r="AI1566" s="23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 s="236"/>
      <c r="BB1566"/>
    </row>
    <row r="1567" spans="1:54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 s="360"/>
      <c r="AA1567" s="360"/>
      <c r="AB1567"/>
      <c r="AC1567"/>
      <c r="AD1567" s="236"/>
      <c r="AE1567" s="236"/>
      <c r="AF1567" s="236"/>
      <c r="AG1567" s="236"/>
      <c r="AH1567" s="236"/>
      <c r="AI1567" s="236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 s="236"/>
      <c r="BB1567"/>
    </row>
    <row r="1568" spans="1:54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 s="360"/>
      <c r="AA1568" s="360"/>
      <c r="AB1568"/>
      <c r="AC1568"/>
      <c r="AD1568" s="236"/>
      <c r="AE1568" s="236"/>
      <c r="AF1568" s="236"/>
      <c r="AG1568" s="236"/>
      <c r="AH1568" s="236"/>
      <c r="AI1568" s="236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 s="236"/>
      <c r="BB1568"/>
    </row>
    <row r="1569" spans="1:54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 s="360"/>
      <c r="AA1569" s="360"/>
      <c r="AB1569"/>
      <c r="AC1569"/>
      <c r="AD1569" s="236"/>
      <c r="AE1569" s="236"/>
      <c r="AF1569" s="236"/>
      <c r="AG1569" s="236"/>
      <c r="AH1569" s="236"/>
      <c r="AI1569" s="236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 s="236"/>
      <c r="BB1569"/>
    </row>
    <row r="1570" spans="1:54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 s="360"/>
      <c r="AA1570" s="360"/>
      <c r="AB1570"/>
      <c r="AC1570"/>
      <c r="AD1570" s="236"/>
      <c r="AE1570" s="236"/>
      <c r="AF1570" s="236"/>
      <c r="AG1570" s="236"/>
      <c r="AH1570" s="236"/>
      <c r="AI1570" s="236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 s="236"/>
      <c r="BB1570"/>
    </row>
    <row r="1571" spans="1:54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 s="360"/>
      <c r="AA1571" s="360"/>
      <c r="AB1571"/>
      <c r="AC1571"/>
      <c r="AD1571" s="236"/>
      <c r="AE1571" s="236"/>
      <c r="AF1571" s="236"/>
      <c r="AG1571" s="236"/>
      <c r="AH1571" s="236"/>
      <c r="AI1571" s="236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 s="236"/>
      <c r="BB1571"/>
    </row>
    <row r="1572" spans="1:54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 s="360"/>
      <c r="AA1572" s="360"/>
      <c r="AB1572"/>
      <c r="AC1572"/>
      <c r="AD1572" s="236"/>
      <c r="AE1572" s="236"/>
      <c r="AF1572" s="236"/>
      <c r="AG1572" s="236"/>
      <c r="AH1572" s="236"/>
      <c r="AI1572" s="236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 s="236"/>
      <c r="BB1572"/>
    </row>
    <row r="1573" spans="1:54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 s="360"/>
      <c r="AA1573" s="360"/>
      <c r="AB1573"/>
      <c r="AC1573"/>
      <c r="AD1573" s="236"/>
      <c r="AE1573" s="236"/>
      <c r="AF1573" s="236"/>
      <c r="AG1573" s="236"/>
      <c r="AH1573" s="236"/>
      <c r="AI1573" s="236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 s="236"/>
      <c r="BB1573"/>
    </row>
    <row r="1574" spans="1:54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 s="360"/>
      <c r="AA1574" s="360"/>
      <c r="AB1574"/>
      <c r="AC1574"/>
      <c r="AD1574" s="236"/>
      <c r="AE1574" s="236"/>
      <c r="AF1574" s="236"/>
      <c r="AG1574" s="236"/>
      <c r="AH1574" s="236"/>
      <c r="AI1574" s="236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 s="236"/>
      <c r="BB1574"/>
    </row>
    <row r="1575" spans="1:54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 s="360"/>
      <c r="AA1575" s="360"/>
      <c r="AB1575"/>
      <c r="AC1575"/>
      <c r="AD1575" s="236"/>
      <c r="AE1575" s="236"/>
      <c r="AF1575" s="236"/>
      <c r="AG1575" s="236"/>
      <c r="AH1575" s="236"/>
      <c r="AI1575" s="236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 s="236"/>
      <c r="BB1575"/>
    </row>
    <row r="1576" spans="1:54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 s="360"/>
      <c r="AA1576" s="360"/>
      <c r="AB1576"/>
      <c r="AC1576"/>
      <c r="AD1576" s="236"/>
      <c r="AE1576" s="236"/>
      <c r="AF1576" s="236"/>
      <c r="AG1576" s="236"/>
      <c r="AH1576" s="236"/>
      <c r="AI1576" s="23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 s="236"/>
      <c r="BB1576"/>
    </row>
    <row r="1577" spans="1:54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 s="360"/>
      <c r="AA1577" s="360"/>
      <c r="AB1577"/>
      <c r="AC1577"/>
      <c r="AD1577" s="236"/>
      <c r="AE1577" s="236"/>
      <c r="AF1577" s="236"/>
      <c r="AG1577" s="236"/>
      <c r="AH1577" s="236"/>
      <c r="AI1577" s="236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 s="236"/>
      <c r="BB1577"/>
    </row>
    <row r="1578" spans="1:54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 s="360"/>
      <c r="AA1578" s="360"/>
      <c r="AB1578"/>
      <c r="AC1578"/>
      <c r="AD1578" s="236"/>
      <c r="AE1578" s="236"/>
      <c r="AF1578" s="236"/>
      <c r="AG1578" s="236"/>
      <c r="AH1578" s="236"/>
      <c r="AI1578" s="236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 s="236"/>
      <c r="BB1578"/>
    </row>
    <row r="1579" spans="1:54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 s="360"/>
      <c r="AA1579" s="360"/>
      <c r="AB1579"/>
      <c r="AC1579"/>
      <c r="AD1579" s="236"/>
      <c r="AE1579" s="236"/>
      <c r="AF1579" s="236"/>
      <c r="AG1579" s="236"/>
      <c r="AH1579" s="236"/>
      <c r="AI1579" s="236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 s="236"/>
      <c r="BB1579"/>
    </row>
    <row r="1580" spans="1:54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 s="360"/>
      <c r="AA1580" s="360"/>
      <c r="AB1580"/>
      <c r="AC1580"/>
      <c r="AD1580" s="236"/>
      <c r="AE1580" s="236"/>
      <c r="AF1580" s="236"/>
      <c r="AG1580" s="236"/>
      <c r="AH1580" s="236"/>
      <c r="AI1580" s="236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 s="236"/>
      <c r="BB1580"/>
    </row>
    <row r="1581" spans="1:54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 s="360"/>
      <c r="AA1581" s="360"/>
      <c r="AB1581"/>
      <c r="AC1581"/>
      <c r="AD1581" s="236"/>
      <c r="AE1581" s="236"/>
      <c r="AF1581" s="236"/>
      <c r="AG1581" s="236"/>
      <c r="AH1581" s="236"/>
      <c r="AI1581" s="236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 s="236"/>
      <c r="BB1581"/>
    </row>
    <row r="1582" spans="1:54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 s="360"/>
      <c r="AA1582" s="360"/>
      <c r="AB1582"/>
      <c r="AC1582"/>
      <c r="AD1582" s="236"/>
      <c r="AE1582" s="236"/>
      <c r="AF1582" s="236"/>
      <c r="AG1582" s="236"/>
      <c r="AH1582" s="236"/>
      <c r="AI1582" s="236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 s="236"/>
      <c r="BB1582"/>
    </row>
    <row r="1583" spans="1:54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 s="360"/>
      <c r="AA1583" s="360"/>
      <c r="AB1583"/>
      <c r="AC1583"/>
      <c r="AD1583" s="236"/>
      <c r="AE1583" s="236"/>
      <c r="AF1583" s="236"/>
      <c r="AG1583" s="236"/>
      <c r="AH1583" s="236"/>
      <c r="AI1583" s="236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 s="236"/>
      <c r="BB1583"/>
    </row>
    <row r="1584" spans="1:54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 s="360"/>
      <c r="AA1584" s="360"/>
      <c r="AB1584"/>
      <c r="AC1584"/>
      <c r="AD1584" s="236"/>
      <c r="AE1584" s="236"/>
      <c r="AF1584" s="236"/>
      <c r="AG1584" s="236"/>
      <c r="AH1584" s="236"/>
      <c r="AI1584" s="236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 s="236"/>
      <c r="BB1584"/>
    </row>
    <row r="1585" spans="1:54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 s="360"/>
      <c r="AA1585" s="360"/>
      <c r="AB1585"/>
      <c r="AC1585"/>
      <c r="AD1585" s="236"/>
      <c r="AE1585" s="236"/>
      <c r="AF1585" s="236"/>
      <c r="AG1585" s="236"/>
      <c r="AH1585" s="236"/>
      <c r="AI1585" s="236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 s="236"/>
      <c r="BB1585"/>
    </row>
    <row r="1586" spans="1:54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 s="360"/>
      <c r="AA1586" s="360"/>
      <c r="AB1586"/>
      <c r="AC1586"/>
      <c r="AD1586" s="236"/>
      <c r="AE1586" s="236"/>
      <c r="AF1586" s="236"/>
      <c r="AG1586" s="236"/>
      <c r="AH1586" s="236"/>
      <c r="AI1586" s="23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 s="236"/>
      <c r="BB1586"/>
    </row>
    <row r="1587" spans="1:54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 s="360"/>
      <c r="AA1587" s="360"/>
      <c r="AB1587"/>
      <c r="AC1587"/>
      <c r="AD1587" s="236"/>
      <c r="AE1587" s="236"/>
      <c r="AF1587" s="236"/>
      <c r="AG1587" s="236"/>
      <c r="AH1587" s="236"/>
      <c r="AI1587" s="236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 s="236"/>
      <c r="BB1587"/>
    </row>
    <row r="1588" spans="1:54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 s="360"/>
      <c r="AA1588" s="360"/>
      <c r="AB1588"/>
      <c r="AC1588"/>
      <c r="AD1588" s="236"/>
      <c r="AE1588" s="236"/>
      <c r="AF1588" s="236"/>
      <c r="AG1588" s="236"/>
      <c r="AH1588" s="236"/>
      <c r="AI1588" s="236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 s="236"/>
      <c r="BB1588"/>
    </row>
    <row r="1589" spans="1:54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 s="360"/>
      <c r="AA1589" s="360"/>
      <c r="AB1589"/>
      <c r="AC1589"/>
      <c r="AD1589" s="236"/>
      <c r="AE1589" s="236"/>
      <c r="AF1589" s="236"/>
      <c r="AG1589" s="236"/>
      <c r="AH1589" s="236"/>
      <c r="AI1589" s="236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 s="236"/>
      <c r="BB1589"/>
    </row>
    <row r="1590" spans="1:54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 s="360"/>
      <c r="AA1590" s="360"/>
      <c r="AB1590"/>
      <c r="AC1590"/>
      <c r="AD1590" s="236"/>
      <c r="AE1590" s="236"/>
      <c r="AF1590" s="236"/>
      <c r="AG1590" s="236"/>
      <c r="AH1590" s="236"/>
      <c r="AI1590" s="236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 s="236"/>
      <c r="BB1590"/>
    </row>
    <row r="1591" spans="1:54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 s="360"/>
      <c r="AA1591" s="360"/>
      <c r="AB1591"/>
      <c r="AC1591"/>
      <c r="AD1591" s="236"/>
      <c r="AE1591" s="236"/>
      <c r="AF1591" s="236"/>
      <c r="AG1591" s="236"/>
      <c r="AH1591" s="236"/>
      <c r="AI1591" s="236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 s="236"/>
      <c r="BB1591"/>
    </row>
    <row r="1592" spans="1:54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 s="360"/>
      <c r="AA1592" s="360"/>
      <c r="AB1592"/>
      <c r="AC1592"/>
      <c r="AD1592" s="236"/>
      <c r="AE1592" s="236"/>
      <c r="AF1592" s="236"/>
      <c r="AG1592" s="236"/>
      <c r="AH1592" s="236"/>
      <c r="AI1592" s="236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 s="236"/>
      <c r="BB1592"/>
    </row>
    <row r="1593" spans="1:54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 s="360"/>
      <c r="AA1593" s="360"/>
      <c r="AB1593"/>
      <c r="AC1593"/>
      <c r="AD1593" s="236"/>
      <c r="AE1593" s="236"/>
      <c r="AF1593" s="236"/>
      <c r="AG1593" s="236"/>
      <c r="AH1593" s="236"/>
      <c r="AI1593" s="236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 s="236"/>
      <c r="BB1593"/>
    </row>
    <row r="1594" spans="1:54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 s="360"/>
      <c r="AA1594" s="360"/>
      <c r="AB1594"/>
      <c r="AC1594"/>
      <c r="AD1594" s="236"/>
      <c r="AE1594" s="236"/>
      <c r="AF1594" s="236"/>
      <c r="AG1594" s="236"/>
      <c r="AH1594" s="236"/>
      <c r="AI1594" s="236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 s="236"/>
      <c r="BB1594"/>
    </row>
    <row r="1595" spans="1:54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 s="360"/>
      <c r="AA1595" s="360"/>
      <c r="AB1595"/>
      <c r="AC1595"/>
      <c r="AD1595" s="236"/>
      <c r="AE1595" s="236"/>
      <c r="AF1595" s="236"/>
      <c r="AG1595" s="236"/>
      <c r="AH1595" s="236"/>
      <c r="AI1595" s="236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 s="236"/>
      <c r="BB1595"/>
    </row>
    <row r="1596" spans="1:54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 s="360"/>
      <c r="AA1596" s="360"/>
      <c r="AB1596"/>
      <c r="AC1596"/>
      <c r="AD1596" s="236"/>
      <c r="AE1596" s="236"/>
      <c r="AF1596" s="236"/>
      <c r="AG1596" s="236"/>
      <c r="AH1596" s="236"/>
      <c r="AI1596" s="23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 s="236"/>
      <c r="BB1596"/>
    </row>
    <row r="1597" spans="1:54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 s="360"/>
      <c r="AA1597" s="360"/>
      <c r="AB1597"/>
      <c r="AC1597"/>
      <c r="AD1597" s="236"/>
      <c r="AE1597" s="236"/>
      <c r="AF1597" s="236"/>
      <c r="AG1597" s="236"/>
      <c r="AH1597" s="236"/>
      <c r="AI1597" s="236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 s="236"/>
      <c r="BB1597"/>
    </row>
    <row r="1598" spans="1:54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 s="360"/>
      <c r="AA1598" s="360"/>
      <c r="AB1598"/>
      <c r="AC1598"/>
      <c r="AD1598" s="236"/>
      <c r="AE1598" s="236"/>
      <c r="AF1598" s="236"/>
      <c r="AG1598" s="236"/>
      <c r="AH1598" s="236"/>
      <c r="AI1598" s="236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 s="236"/>
      <c r="BB1598"/>
    </row>
    <row r="1599" spans="1:54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 s="360"/>
      <c r="AA1599" s="360"/>
      <c r="AB1599"/>
      <c r="AC1599"/>
      <c r="AD1599" s="236"/>
      <c r="AE1599" s="236"/>
      <c r="AF1599" s="236"/>
      <c r="AG1599" s="236"/>
      <c r="AH1599" s="236"/>
      <c r="AI1599" s="236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 s="236"/>
      <c r="BB1599"/>
    </row>
    <row r="1600" spans="1:54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 s="360"/>
      <c r="AA1600" s="360"/>
      <c r="AB1600"/>
      <c r="AC1600"/>
      <c r="AD1600" s="236"/>
      <c r="AE1600" s="236"/>
      <c r="AF1600" s="236"/>
      <c r="AG1600" s="236"/>
      <c r="AH1600" s="236"/>
      <c r="AI1600" s="236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 s="236"/>
      <c r="BB1600"/>
    </row>
    <row r="1601" spans="1:54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 s="360"/>
      <c r="AA1601" s="360"/>
      <c r="AB1601"/>
      <c r="AC1601"/>
      <c r="AD1601" s="236"/>
      <c r="AE1601" s="236"/>
      <c r="AF1601" s="236"/>
      <c r="AG1601" s="236"/>
      <c r="AH1601" s="236"/>
      <c r="AI1601" s="236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 s="236"/>
      <c r="BB1601"/>
    </row>
    <row r="1602" spans="1:54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 s="360"/>
      <c r="AA1602" s="360"/>
      <c r="AB1602"/>
      <c r="AC1602"/>
      <c r="AD1602" s="236"/>
      <c r="AE1602" s="236"/>
      <c r="AF1602" s="236"/>
      <c r="AG1602" s="236"/>
      <c r="AH1602" s="236"/>
      <c r="AI1602" s="236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 s="236"/>
      <c r="BB1602"/>
    </row>
    <row r="1603" spans="1:54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 s="360"/>
      <c r="AA1603" s="360"/>
      <c r="AB1603"/>
      <c r="AC1603"/>
      <c r="AD1603" s="236"/>
      <c r="AE1603" s="236"/>
      <c r="AF1603" s="236"/>
      <c r="AG1603" s="236"/>
      <c r="AH1603" s="236"/>
      <c r="AI1603" s="236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 s="236"/>
      <c r="BB1603"/>
    </row>
    <row r="1604" spans="1:54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 s="360"/>
      <c r="AA1604" s="360"/>
      <c r="AB1604"/>
      <c r="AC1604"/>
      <c r="AD1604" s="236"/>
      <c r="AE1604" s="236"/>
      <c r="AF1604" s="236"/>
      <c r="AG1604" s="236"/>
      <c r="AH1604" s="236"/>
      <c r="AI1604" s="236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 s="236"/>
      <c r="BB1604"/>
    </row>
    <row r="1605" spans="1:54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 s="360"/>
      <c r="AA1605" s="360"/>
      <c r="AB1605"/>
      <c r="AC1605"/>
      <c r="AD1605" s="236"/>
      <c r="AE1605" s="236"/>
      <c r="AF1605" s="236"/>
      <c r="AG1605" s="236"/>
      <c r="AH1605" s="236"/>
      <c r="AI1605" s="236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 s="236"/>
      <c r="BB1605"/>
    </row>
    <row r="1606" spans="1:54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 s="360"/>
      <c r="AA1606" s="360"/>
      <c r="AB1606"/>
      <c r="AC1606"/>
      <c r="AD1606" s="236"/>
      <c r="AE1606" s="236"/>
      <c r="AF1606" s="236"/>
      <c r="AG1606" s="236"/>
      <c r="AH1606" s="236"/>
      <c r="AI1606" s="23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 s="236"/>
      <c r="BB1606"/>
    </row>
    <row r="1607" spans="1:54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 s="360"/>
      <c r="AA1607" s="360"/>
      <c r="AB1607"/>
      <c r="AC1607"/>
      <c r="AD1607" s="236"/>
      <c r="AE1607" s="236"/>
      <c r="AF1607" s="236"/>
      <c r="AG1607" s="236"/>
      <c r="AH1607" s="236"/>
      <c r="AI1607" s="236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 s="236"/>
      <c r="BB1607"/>
    </row>
    <row r="1608" spans="1:54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 s="360"/>
      <c r="AA1608" s="360"/>
      <c r="AB1608"/>
      <c r="AC1608"/>
      <c r="AD1608" s="236"/>
      <c r="AE1608" s="236"/>
      <c r="AF1608" s="236"/>
      <c r="AG1608" s="236"/>
      <c r="AH1608" s="236"/>
      <c r="AI1608" s="236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 s="236"/>
      <c r="BB1608"/>
    </row>
    <row r="1609" spans="1:54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 s="360"/>
      <c r="AA1609" s="360"/>
      <c r="AB1609"/>
      <c r="AC1609"/>
      <c r="AD1609" s="236"/>
      <c r="AE1609" s="236"/>
      <c r="AF1609" s="236"/>
      <c r="AG1609" s="236"/>
      <c r="AH1609" s="236"/>
      <c r="AI1609" s="236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 s="236"/>
      <c r="BB1609"/>
    </row>
    <row r="1610" spans="1:54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 s="360"/>
      <c r="AA1610" s="360"/>
      <c r="AB1610"/>
      <c r="AC1610"/>
      <c r="AD1610" s="236"/>
      <c r="AE1610" s="236"/>
      <c r="AF1610" s="236"/>
      <c r="AG1610" s="236"/>
      <c r="AH1610" s="236"/>
      <c r="AI1610" s="236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 s="236"/>
      <c r="BB1610"/>
    </row>
    <row r="1611" spans="1:54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 s="360"/>
      <c r="AA1611" s="360"/>
      <c r="AB1611"/>
      <c r="AC1611"/>
      <c r="AD1611" s="236"/>
      <c r="AE1611" s="236"/>
      <c r="AF1611" s="236"/>
      <c r="AG1611" s="236"/>
      <c r="AH1611" s="236"/>
      <c r="AI1611" s="236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 s="236"/>
      <c r="BB1611"/>
    </row>
    <row r="1612" spans="1:54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 s="360"/>
      <c r="AA1612" s="360"/>
      <c r="AB1612"/>
      <c r="AC1612"/>
      <c r="AD1612" s="236"/>
      <c r="AE1612" s="236"/>
      <c r="AF1612" s="236"/>
      <c r="AG1612" s="236"/>
      <c r="AH1612" s="236"/>
      <c r="AI1612" s="236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 s="236"/>
      <c r="BB1612"/>
    </row>
    <row r="1613" spans="1:54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 s="360"/>
      <c r="AA1613" s="360"/>
      <c r="AB1613"/>
      <c r="AC1613"/>
      <c r="AD1613" s="236"/>
      <c r="AE1613" s="236"/>
      <c r="AF1613" s="236"/>
      <c r="AG1613" s="236"/>
      <c r="AH1613" s="236"/>
      <c r="AI1613" s="236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 s="236"/>
      <c r="BB1613"/>
    </row>
    <row r="1614" spans="1:54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 s="360"/>
      <c r="AA1614" s="360"/>
      <c r="AB1614"/>
      <c r="AC1614"/>
      <c r="AD1614" s="236"/>
      <c r="AE1614" s="236"/>
      <c r="AF1614" s="236"/>
      <c r="AG1614" s="236"/>
      <c r="AH1614" s="236"/>
      <c r="AI1614" s="236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 s="236"/>
      <c r="BB1614"/>
    </row>
    <row r="1615" spans="1:54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 s="360"/>
      <c r="AA1615" s="360"/>
      <c r="AB1615"/>
      <c r="AC1615"/>
      <c r="AD1615" s="236"/>
      <c r="AE1615" s="236"/>
      <c r="AF1615" s="236"/>
      <c r="AG1615" s="236"/>
      <c r="AH1615" s="236"/>
      <c r="AI1615" s="236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 s="236"/>
      <c r="BB1615"/>
    </row>
    <row r="1616" spans="1:54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 s="360"/>
      <c r="AA1616" s="360"/>
      <c r="AB1616"/>
      <c r="AC1616"/>
      <c r="AD1616" s="236"/>
      <c r="AE1616" s="236"/>
      <c r="AF1616" s="236"/>
      <c r="AG1616" s="236"/>
      <c r="AH1616" s="236"/>
      <c r="AI1616" s="23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 s="236"/>
      <c r="BB1616"/>
    </row>
    <row r="1617" spans="1:54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 s="360"/>
      <c r="AA1617" s="360"/>
      <c r="AB1617"/>
      <c r="AC1617"/>
      <c r="AD1617" s="236"/>
      <c r="AE1617" s="236"/>
      <c r="AF1617" s="236"/>
      <c r="AG1617" s="236"/>
      <c r="AH1617" s="236"/>
      <c r="AI1617" s="236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 s="236"/>
      <c r="BB1617"/>
    </row>
    <row r="1618" spans="1:54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 s="360"/>
      <c r="AA1618" s="360"/>
      <c r="AB1618"/>
      <c r="AC1618"/>
      <c r="AD1618" s="236"/>
      <c r="AE1618" s="236"/>
      <c r="AF1618" s="236"/>
      <c r="AG1618" s="236"/>
      <c r="AH1618" s="236"/>
      <c r="AI1618" s="236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 s="236"/>
      <c r="BB1618"/>
    </row>
    <row r="1619" spans="1:54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 s="360"/>
      <c r="AA1619" s="360"/>
      <c r="AB1619"/>
      <c r="AC1619"/>
      <c r="AD1619" s="236"/>
      <c r="AE1619" s="236"/>
      <c r="AF1619" s="236"/>
      <c r="AG1619" s="236"/>
      <c r="AH1619" s="236"/>
      <c r="AI1619" s="236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 s="236"/>
      <c r="BB1619"/>
    </row>
    <row r="1620" spans="1:54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 s="360"/>
      <c r="AA1620" s="360"/>
      <c r="AB1620"/>
      <c r="AC1620"/>
      <c r="AD1620" s="236"/>
      <c r="AE1620" s="236"/>
      <c r="AF1620" s="236"/>
      <c r="AG1620" s="236"/>
      <c r="AH1620" s="236"/>
      <c r="AI1620" s="236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 s="236"/>
      <c r="BB1620"/>
    </row>
    <row r="1621" spans="1:54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 s="360"/>
      <c r="AA1621" s="360"/>
      <c r="AB1621"/>
      <c r="AC1621"/>
      <c r="AD1621" s="236"/>
      <c r="AE1621" s="236"/>
      <c r="AF1621" s="236"/>
      <c r="AG1621" s="236"/>
      <c r="AH1621" s="236"/>
      <c r="AI1621" s="236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 s="236"/>
      <c r="BB1621"/>
    </row>
    <row r="1622" spans="1:54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 s="360"/>
      <c r="AA1622" s="360"/>
      <c r="AB1622"/>
      <c r="AC1622"/>
      <c r="AD1622" s="236"/>
      <c r="AE1622" s="236"/>
      <c r="AF1622" s="236"/>
      <c r="AG1622" s="236"/>
      <c r="AH1622" s="236"/>
      <c r="AI1622" s="236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 s="236"/>
      <c r="BB1622"/>
    </row>
    <row r="1623" spans="1:54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 s="360"/>
      <c r="AA1623" s="360"/>
      <c r="AB1623"/>
      <c r="AC1623"/>
      <c r="AD1623" s="236"/>
      <c r="AE1623" s="236"/>
      <c r="AF1623" s="236"/>
      <c r="AG1623" s="236"/>
      <c r="AH1623" s="236"/>
      <c r="AI1623" s="236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 s="236"/>
      <c r="BB1623"/>
    </row>
    <row r="1624" spans="1:54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 s="360"/>
      <c r="AA1624" s="360"/>
      <c r="AB1624"/>
      <c r="AC1624"/>
      <c r="AD1624" s="236"/>
      <c r="AE1624" s="236"/>
      <c r="AF1624" s="236"/>
      <c r="AG1624" s="236"/>
      <c r="AH1624" s="236"/>
      <c r="AI1624" s="236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 s="236"/>
      <c r="BB1624"/>
    </row>
    <row r="1625" spans="1:54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 s="360"/>
      <c r="AA1625" s="360"/>
      <c r="AB1625"/>
      <c r="AC1625"/>
      <c r="AD1625" s="236"/>
      <c r="AE1625" s="236"/>
      <c r="AF1625" s="236"/>
      <c r="AG1625" s="236"/>
      <c r="AH1625" s="236"/>
      <c r="AI1625" s="236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 s="236"/>
      <c r="BB1625"/>
    </row>
    <row r="1626" spans="1:54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 s="360"/>
      <c r="AA1626" s="360"/>
      <c r="AB1626"/>
      <c r="AC1626"/>
      <c r="AD1626" s="236"/>
      <c r="AE1626" s="236"/>
      <c r="AF1626" s="236"/>
      <c r="AG1626" s="236"/>
      <c r="AH1626" s="236"/>
      <c r="AI1626" s="23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 s="236"/>
      <c r="BB1626"/>
    </row>
    <row r="1627" spans="1:54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 s="360"/>
      <c r="AA1627" s="360"/>
      <c r="AB1627"/>
      <c r="AC1627"/>
      <c r="AD1627" s="236"/>
      <c r="AE1627" s="236"/>
      <c r="AF1627" s="236"/>
      <c r="AG1627" s="236"/>
      <c r="AH1627" s="236"/>
      <c r="AI1627" s="236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 s="236"/>
      <c r="BB1627"/>
    </row>
    <row r="1628" spans="1:54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 s="360"/>
      <c r="AA1628" s="360"/>
      <c r="AB1628"/>
      <c r="AC1628"/>
      <c r="AD1628" s="236"/>
      <c r="AE1628" s="236"/>
      <c r="AF1628" s="236"/>
      <c r="AG1628" s="236"/>
      <c r="AH1628" s="236"/>
      <c r="AI1628" s="236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 s="236"/>
      <c r="BB1628"/>
    </row>
    <row r="1629" spans="1:54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 s="360"/>
      <c r="AA1629" s="360"/>
      <c r="AB1629"/>
      <c r="AC1629"/>
      <c r="AD1629" s="236"/>
      <c r="AE1629" s="236"/>
      <c r="AF1629" s="236"/>
      <c r="AG1629" s="236"/>
      <c r="AH1629" s="236"/>
      <c r="AI1629" s="236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 s="236"/>
      <c r="BB1629"/>
    </row>
    <row r="1630" spans="1:54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 s="360"/>
      <c r="AA1630" s="360"/>
      <c r="AB1630"/>
      <c r="AC1630"/>
      <c r="AD1630" s="236"/>
      <c r="AE1630" s="236"/>
      <c r="AF1630" s="236"/>
      <c r="AG1630" s="236"/>
      <c r="AH1630" s="236"/>
      <c r="AI1630" s="236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 s="236"/>
      <c r="BB1630"/>
    </row>
    <row r="1631" spans="1:54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 s="360"/>
      <c r="AA1631" s="360"/>
      <c r="AB1631"/>
      <c r="AC1631"/>
      <c r="AD1631" s="236"/>
      <c r="AE1631" s="236"/>
      <c r="AF1631" s="236"/>
      <c r="AG1631" s="236"/>
      <c r="AH1631" s="236"/>
      <c r="AI1631" s="236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 s="236"/>
      <c r="BB1631"/>
    </row>
    <row r="1632" spans="1:54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 s="360"/>
      <c r="AA1632" s="360"/>
      <c r="AB1632"/>
      <c r="AC1632"/>
      <c r="AD1632" s="236"/>
      <c r="AE1632" s="236"/>
      <c r="AF1632" s="236"/>
      <c r="AG1632" s="236"/>
      <c r="AH1632" s="236"/>
      <c r="AI1632" s="236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 s="236"/>
      <c r="BB1632"/>
    </row>
    <row r="1633" spans="1:54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 s="360"/>
      <c r="AA1633" s="360"/>
      <c r="AB1633"/>
      <c r="AC1633"/>
      <c r="AD1633" s="236"/>
      <c r="AE1633" s="236"/>
      <c r="AF1633" s="236"/>
      <c r="AG1633" s="236"/>
      <c r="AH1633" s="236"/>
      <c r="AI1633" s="236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 s="236"/>
      <c r="BB1633"/>
    </row>
    <row r="1634" spans="1:54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 s="360"/>
      <c r="AA1634" s="360"/>
      <c r="AB1634"/>
      <c r="AC1634"/>
      <c r="AD1634" s="236"/>
      <c r="AE1634" s="236"/>
      <c r="AF1634" s="236"/>
      <c r="AG1634" s="236"/>
      <c r="AH1634" s="236"/>
      <c r="AI1634" s="236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 s="236"/>
      <c r="BB1634"/>
    </row>
    <row r="1635" spans="1:54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 s="360"/>
      <c r="AA1635" s="360"/>
      <c r="AB1635"/>
      <c r="AC1635"/>
      <c r="AD1635" s="236"/>
      <c r="AE1635" s="236"/>
      <c r="AF1635" s="236"/>
      <c r="AG1635" s="236"/>
      <c r="AH1635" s="236"/>
      <c r="AI1635" s="236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 s="236"/>
      <c r="BB1635"/>
    </row>
    <row r="1636" spans="1:54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 s="360"/>
      <c r="AA1636" s="360"/>
      <c r="AB1636"/>
      <c r="AC1636"/>
      <c r="AD1636" s="236"/>
      <c r="AE1636" s="236"/>
      <c r="AF1636" s="236"/>
      <c r="AG1636" s="236"/>
      <c r="AH1636" s="236"/>
      <c r="AI1636" s="2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 s="236"/>
      <c r="BB1636"/>
    </row>
    <row r="1637" spans="1:54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 s="360"/>
      <c r="AA1637" s="360"/>
      <c r="AB1637"/>
      <c r="AC1637"/>
      <c r="AD1637" s="236"/>
      <c r="AE1637" s="236"/>
      <c r="AF1637" s="236"/>
      <c r="AG1637" s="236"/>
      <c r="AH1637" s="236"/>
      <c r="AI1637" s="236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 s="236"/>
      <c r="BB1637"/>
    </row>
    <row r="1638" spans="1:54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 s="360"/>
      <c r="AA1638" s="360"/>
      <c r="AB1638"/>
      <c r="AC1638"/>
      <c r="AD1638" s="236"/>
      <c r="AE1638" s="236"/>
      <c r="AF1638" s="236"/>
      <c r="AG1638" s="236"/>
      <c r="AH1638" s="236"/>
      <c r="AI1638" s="236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 s="236"/>
      <c r="BB1638"/>
    </row>
    <row r="1639" spans="1:54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 s="360"/>
      <c r="AA1639" s="360"/>
      <c r="AB1639"/>
      <c r="AC1639"/>
      <c r="AD1639" s="236"/>
      <c r="AE1639" s="236"/>
      <c r="AF1639" s="236"/>
      <c r="AG1639" s="236"/>
      <c r="AH1639" s="236"/>
      <c r="AI1639" s="236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 s="236"/>
      <c r="BB1639"/>
    </row>
    <row r="1640" spans="1:54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 s="360"/>
      <c r="AA1640" s="360"/>
      <c r="AB1640"/>
      <c r="AC1640"/>
      <c r="AD1640" s="236"/>
      <c r="AE1640" s="236"/>
      <c r="AF1640" s="236"/>
      <c r="AG1640" s="236"/>
      <c r="AH1640" s="236"/>
      <c r="AI1640" s="236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 s="236"/>
      <c r="BB1640"/>
    </row>
    <row r="1641" spans="1:54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 s="360"/>
      <c r="AA1641" s="360"/>
      <c r="AB1641"/>
      <c r="AC1641"/>
      <c r="AD1641" s="236"/>
      <c r="AE1641" s="236"/>
      <c r="AF1641" s="236"/>
      <c r="AG1641" s="236"/>
      <c r="AH1641" s="236"/>
      <c r="AI1641" s="236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 s="236"/>
      <c r="BB1641"/>
    </row>
    <row r="1642" spans="1:54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 s="360"/>
      <c r="AA1642" s="360"/>
      <c r="AB1642"/>
      <c r="AC1642"/>
      <c r="AD1642" s="236"/>
      <c r="AE1642" s="236"/>
      <c r="AF1642" s="236"/>
      <c r="AG1642" s="236"/>
      <c r="AH1642" s="236"/>
      <c r="AI1642" s="236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 s="236"/>
      <c r="BB1642"/>
    </row>
    <row r="1643" spans="1:54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 s="360"/>
      <c r="AA1643" s="360"/>
      <c r="AB1643"/>
      <c r="AC1643"/>
      <c r="AD1643" s="236"/>
      <c r="AE1643" s="236"/>
      <c r="AF1643" s="236"/>
      <c r="AG1643" s="236"/>
      <c r="AH1643" s="236"/>
      <c r="AI1643" s="236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 s="236"/>
      <c r="BB1643"/>
    </row>
    <row r="1644" spans="1:54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 s="360"/>
      <c r="AA1644" s="360"/>
      <c r="AB1644"/>
      <c r="AC1644"/>
      <c r="AD1644" s="236"/>
      <c r="AE1644" s="236"/>
      <c r="AF1644" s="236"/>
      <c r="AG1644" s="236"/>
      <c r="AH1644" s="236"/>
      <c r="AI1644" s="236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 s="236"/>
      <c r="BB1644"/>
    </row>
    <row r="1645" spans="1:54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 s="360"/>
      <c r="AA1645" s="360"/>
      <c r="AB1645"/>
      <c r="AC1645"/>
      <c r="AD1645" s="236"/>
      <c r="AE1645" s="236"/>
      <c r="AF1645" s="236"/>
      <c r="AG1645" s="236"/>
      <c r="AH1645" s="236"/>
      <c r="AI1645" s="236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 s="236"/>
      <c r="BB1645"/>
    </row>
    <row r="1646" spans="1:54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 s="360"/>
      <c r="AA1646" s="360"/>
      <c r="AB1646"/>
      <c r="AC1646"/>
      <c r="AD1646" s="236"/>
      <c r="AE1646" s="236"/>
      <c r="AF1646" s="236"/>
      <c r="AG1646" s="236"/>
      <c r="AH1646" s="236"/>
      <c r="AI1646" s="23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 s="236"/>
      <c r="BB1646"/>
    </row>
    <row r="1647" spans="1:54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 s="360"/>
      <c r="AA1647" s="360"/>
      <c r="AB1647"/>
      <c r="AC1647"/>
      <c r="AD1647" s="236"/>
      <c r="AE1647" s="236"/>
      <c r="AF1647" s="236"/>
      <c r="AG1647" s="236"/>
      <c r="AH1647" s="236"/>
      <c r="AI1647" s="236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 s="236"/>
      <c r="BB1647"/>
    </row>
    <row r="1648" spans="1:54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 s="360"/>
      <c r="AA1648" s="360"/>
      <c r="AB1648"/>
      <c r="AC1648"/>
      <c r="AD1648" s="236"/>
      <c r="AE1648" s="236"/>
      <c r="AF1648" s="236"/>
      <c r="AG1648" s="236"/>
      <c r="AH1648" s="236"/>
      <c r="AI1648" s="236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 s="236"/>
      <c r="BB1648"/>
    </row>
    <row r="1649" spans="1:54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 s="360"/>
      <c r="AA1649" s="360"/>
      <c r="AB1649"/>
      <c r="AC1649"/>
      <c r="AD1649" s="236"/>
      <c r="AE1649" s="236"/>
      <c r="AF1649" s="236"/>
      <c r="AG1649" s="236"/>
      <c r="AH1649" s="236"/>
      <c r="AI1649" s="236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 s="236"/>
      <c r="BB1649"/>
    </row>
    <row r="1650" spans="1:54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 s="360"/>
      <c r="AA1650" s="360"/>
      <c r="AB1650"/>
      <c r="AC1650"/>
      <c r="AD1650" s="236"/>
      <c r="AE1650" s="236"/>
      <c r="AF1650" s="236"/>
      <c r="AG1650" s="236"/>
      <c r="AH1650" s="236"/>
      <c r="AI1650" s="236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 s="236"/>
      <c r="BB1650"/>
    </row>
    <row r="1651" spans="1:54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 s="360"/>
      <c r="AA1651" s="360"/>
      <c r="AB1651"/>
      <c r="AC1651"/>
      <c r="AD1651" s="236"/>
      <c r="AE1651" s="236"/>
      <c r="AF1651" s="236"/>
      <c r="AG1651" s="236"/>
      <c r="AH1651" s="236"/>
      <c r="AI1651" s="236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 s="236"/>
      <c r="BB1651"/>
    </row>
    <row r="1652" spans="1:54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 s="360"/>
      <c r="AA1652" s="360"/>
      <c r="AB1652"/>
      <c r="AC1652"/>
      <c r="AD1652" s="236"/>
      <c r="AE1652" s="236"/>
      <c r="AF1652" s="236"/>
      <c r="AG1652" s="236"/>
      <c r="AH1652" s="236"/>
      <c r="AI1652" s="236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 s="236"/>
      <c r="BB1652"/>
    </row>
    <row r="1653" spans="1:54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 s="360"/>
      <c r="AA1653" s="360"/>
      <c r="AB1653"/>
      <c r="AC1653"/>
      <c r="AD1653" s="236"/>
      <c r="AE1653" s="236"/>
      <c r="AF1653" s="236"/>
      <c r="AG1653" s="236"/>
      <c r="AH1653" s="236"/>
      <c r="AI1653" s="236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 s="236"/>
      <c r="BB1653"/>
    </row>
    <row r="1654" spans="1:54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 s="360"/>
      <c r="AA1654" s="360"/>
      <c r="AB1654"/>
      <c r="AC1654"/>
      <c r="AD1654" s="236"/>
      <c r="AE1654" s="236"/>
      <c r="AF1654" s="236"/>
      <c r="AG1654" s="236"/>
      <c r="AH1654" s="236"/>
      <c r="AI1654" s="236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 s="236"/>
      <c r="BB1654"/>
    </row>
    <row r="1655" spans="1:54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 s="360"/>
      <c r="AA1655" s="360"/>
      <c r="AB1655"/>
      <c r="AC1655"/>
      <c r="AD1655" s="236"/>
      <c r="AE1655" s="236"/>
      <c r="AF1655" s="236"/>
      <c r="AG1655" s="236"/>
      <c r="AH1655" s="236"/>
      <c r="AI1655" s="236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 s="236"/>
      <c r="BB1655"/>
    </row>
    <row r="1656" spans="1:54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 s="360"/>
      <c r="AA1656" s="360"/>
      <c r="AB1656"/>
      <c r="AC1656"/>
      <c r="AD1656" s="236"/>
      <c r="AE1656" s="236"/>
      <c r="AF1656" s="236"/>
      <c r="AG1656" s="236"/>
      <c r="AH1656" s="236"/>
      <c r="AI1656" s="23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 s="236"/>
      <c r="BB1656"/>
    </row>
    <row r="1657" spans="1:54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 s="360"/>
      <c r="AA1657" s="360"/>
      <c r="AB1657"/>
      <c r="AC1657"/>
      <c r="AD1657" s="236"/>
      <c r="AE1657" s="236"/>
      <c r="AF1657" s="236"/>
      <c r="AG1657" s="236"/>
      <c r="AH1657" s="236"/>
      <c r="AI1657" s="236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 s="236"/>
      <c r="BB1657"/>
    </row>
    <row r="1658" spans="1:54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 s="360"/>
      <c r="AA1658" s="360"/>
      <c r="AB1658"/>
      <c r="AC1658"/>
      <c r="AD1658" s="236"/>
      <c r="AE1658" s="236"/>
      <c r="AF1658" s="236"/>
      <c r="AG1658" s="236"/>
      <c r="AH1658" s="236"/>
      <c r="AI1658" s="236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 s="236"/>
      <c r="BB1658"/>
    </row>
    <row r="1659" spans="1:54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 s="360"/>
      <c r="AA1659" s="360"/>
      <c r="AB1659"/>
      <c r="AC1659"/>
      <c r="AD1659" s="236"/>
      <c r="AE1659" s="236"/>
      <c r="AF1659" s="236"/>
      <c r="AG1659" s="236"/>
      <c r="AH1659" s="236"/>
      <c r="AI1659" s="236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 s="236"/>
      <c r="BB1659"/>
    </row>
    <row r="1660" spans="1:54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 s="360"/>
      <c r="AA1660" s="360"/>
      <c r="AB1660"/>
      <c r="AC1660"/>
      <c r="AD1660" s="236"/>
      <c r="AE1660" s="236"/>
      <c r="AF1660" s="236"/>
      <c r="AG1660" s="236"/>
      <c r="AH1660" s="236"/>
      <c r="AI1660" s="236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 s="236"/>
      <c r="BB1660"/>
    </row>
    <row r="1661" spans="1:54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 s="360"/>
      <c r="AA1661" s="360"/>
      <c r="AB1661"/>
      <c r="AC1661"/>
      <c r="AD1661" s="236"/>
      <c r="AE1661" s="236"/>
      <c r="AF1661" s="236"/>
      <c r="AG1661" s="236"/>
      <c r="AH1661" s="236"/>
      <c r="AI1661" s="236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 s="236"/>
      <c r="BB1661"/>
    </row>
    <row r="1662" spans="1:54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 s="360"/>
      <c r="AA1662" s="360"/>
      <c r="AB1662"/>
      <c r="AC1662"/>
      <c r="AD1662" s="236"/>
      <c r="AE1662" s="236"/>
      <c r="AF1662" s="236"/>
      <c r="AG1662" s="236"/>
      <c r="AH1662" s="236"/>
      <c r="AI1662" s="236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 s="236"/>
      <c r="BB1662"/>
    </row>
    <row r="1663" spans="1:54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 s="360"/>
      <c r="AA1663" s="360"/>
      <c r="AB1663"/>
      <c r="AC1663"/>
      <c r="AD1663" s="236"/>
      <c r="AE1663" s="236"/>
      <c r="AF1663" s="236"/>
      <c r="AG1663" s="236"/>
      <c r="AH1663" s="236"/>
      <c r="AI1663" s="236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 s="236"/>
      <c r="BB1663"/>
    </row>
    <row r="1664" spans="1:54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 s="360"/>
      <c r="AA1664" s="360"/>
      <c r="AB1664"/>
      <c r="AC1664"/>
      <c r="AD1664" s="236"/>
      <c r="AE1664" s="236"/>
      <c r="AF1664" s="236"/>
      <c r="AG1664" s="236"/>
      <c r="AH1664" s="236"/>
      <c r="AI1664" s="236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 s="236"/>
      <c r="BB1664"/>
    </row>
    <row r="1665" spans="1:54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 s="360"/>
      <c r="AA1665" s="360"/>
      <c r="AB1665"/>
      <c r="AC1665"/>
      <c r="AD1665" s="236"/>
      <c r="AE1665" s="236"/>
      <c r="AF1665" s="236"/>
      <c r="AG1665" s="236"/>
      <c r="AH1665" s="236"/>
      <c r="AI1665" s="236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 s="236"/>
      <c r="BB1665"/>
    </row>
    <row r="1666" spans="1:54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 s="360"/>
      <c r="AA1666" s="360"/>
      <c r="AB1666"/>
      <c r="AC1666"/>
      <c r="AD1666" s="236"/>
      <c r="AE1666" s="236"/>
      <c r="AF1666" s="236"/>
      <c r="AG1666" s="236"/>
      <c r="AH1666" s="236"/>
      <c r="AI1666" s="23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 s="236"/>
      <c r="BB1666"/>
    </row>
    <row r="1667" spans="1:54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 s="360"/>
      <c r="AA1667" s="360"/>
      <c r="AB1667"/>
      <c r="AC1667"/>
      <c r="AD1667" s="236"/>
      <c r="AE1667" s="236"/>
      <c r="AF1667" s="236"/>
      <c r="AG1667" s="236"/>
      <c r="AH1667" s="236"/>
      <c r="AI1667" s="236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 s="236"/>
      <c r="BB1667"/>
    </row>
    <row r="1668" spans="1:54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 s="360"/>
      <c r="AA1668" s="360"/>
      <c r="AB1668"/>
      <c r="AC1668"/>
      <c r="AD1668" s="236"/>
      <c r="AE1668" s="236"/>
      <c r="AF1668" s="236"/>
      <c r="AG1668" s="236"/>
      <c r="AH1668" s="236"/>
      <c r="AI1668" s="236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 s="236"/>
      <c r="BB1668"/>
    </row>
    <row r="1669" spans="1:54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 s="360"/>
      <c r="AA1669" s="360"/>
      <c r="AB1669"/>
      <c r="AC1669"/>
      <c r="AD1669" s="236"/>
      <c r="AE1669" s="236"/>
      <c r="AF1669" s="236"/>
      <c r="AG1669" s="236"/>
      <c r="AH1669" s="236"/>
      <c r="AI1669" s="236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 s="236"/>
      <c r="BB1669"/>
    </row>
    <row r="1670" spans="1:54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 s="360"/>
      <c r="AA1670" s="360"/>
      <c r="AB1670"/>
      <c r="AC1670"/>
      <c r="AD1670" s="236"/>
      <c r="AE1670" s="236"/>
      <c r="AF1670" s="236"/>
      <c r="AG1670" s="236"/>
      <c r="AH1670" s="236"/>
      <c r="AI1670" s="236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 s="236"/>
      <c r="BB1670"/>
    </row>
    <row r="1671" spans="1:54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 s="360"/>
      <c r="AA1671" s="360"/>
      <c r="AB1671"/>
      <c r="AC1671"/>
      <c r="AD1671" s="236"/>
      <c r="AE1671" s="236"/>
      <c r="AF1671" s="236"/>
      <c r="AG1671" s="236"/>
      <c r="AH1671" s="236"/>
      <c r="AI1671" s="236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 s="236"/>
      <c r="BB1671"/>
    </row>
    <row r="1672" spans="1:54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 s="360"/>
      <c r="AA1672" s="360"/>
      <c r="AB1672"/>
      <c r="AC1672"/>
      <c r="AD1672" s="236"/>
      <c r="AE1672" s="236"/>
      <c r="AF1672" s="236"/>
      <c r="AG1672" s="236"/>
      <c r="AH1672" s="236"/>
      <c r="AI1672" s="236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 s="236"/>
      <c r="BB1672"/>
    </row>
    <row r="1673" spans="1:54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 s="360"/>
      <c r="AA1673" s="360"/>
      <c r="AB1673"/>
      <c r="AC1673"/>
      <c r="AD1673" s="236"/>
      <c r="AE1673" s="236"/>
      <c r="AF1673" s="236"/>
      <c r="AG1673" s="236"/>
      <c r="AH1673" s="236"/>
      <c r="AI1673" s="236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 s="236"/>
      <c r="BB1673"/>
    </row>
    <row r="1674" spans="1:54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 s="360"/>
      <c r="AA1674" s="360"/>
      <c r="AB1674"/>
      <c r="AC1674"/>
      <c r="AD1674" s="236"/>
      <c r="AE1674" s="236"/>
      <c r="AF1674" s="236"/>
      <c r="AG1674" s="236"/>
      <c r="AH1674" s="236"/>
      <c r="AI1674" s="236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 s="236"/>
      <c r="BB1674"/>
    </row>
    <row r="1675" spans="1:54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 s="360"/>
      <c r="AA1675" s="360"/>
      <c r="AB1675"/>
      <c r="AC1675"/>
      <c r="AD1675" s="236"/>
      <c r="AE1675" s="236"/>
      <c r="AF1675" s="236"/>
      <c r="AG1675" s="236"/>
      <c r="AH1675" s="236"/>
      <c r="AI1675" s="236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 s="236"/>
      <c r="BB1675"/>
    </row>
    <row r="1676" spans="1:54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 s="360"/>
      <c r="AA1676" s="360"/>
      <c r="AB1676"/>
      <c r="AC1676"/>
      <c r="AD1676" s="236"/>
      <c r="AE1676" s="236"/>
      <c r="AF1676" s="236"/>
      <c r="AG1676" s="236"/>
      <c r="AH1676" s="236"/>
      <c r="AI1676" s="23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 s="236"/>
      <c r="BB1676"/>
    </row>
    <row r="1677" spans="1:54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 s="360"/>
      <c r="AA1677" s="360"/>
      <c r="AB1677"/>
      <c r="AC1677"/>
      <c r="AD1677" s="236"/>
      <c r="AE1677" s="236"/>
      <c r="AF1677" s="236"/>
      <c r="AG1677" s="236"/>
      <c r="AH1677" s="236"/>
      <c r="AI1677" s="236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 s="236"/>
      <c r="BB1677"/>
    </row>
    <row r="1678" spans="1:54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 s="360"/>
      <c r="AA1678" s="360"/>
      <c r="AB1678"/>
      <c r="AC1678"/>
      <c r="AD1678" s="236"/>
      <c r="AE1678" s="236"/>
      <c r="AF1678" s="236"/>
      <c r="AG1678" s="236"/>
      <c r="AH1678" s="236"/>
      <c r="AI1678" s="236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 s="236"/>
      <c r="BB1678"/>
    </row>
    <row r="1679" spans="1:54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 s="360"/>
      <c r="AA1679" s="360"/>
      <c r="AB1679"/>
      <c r="AC1679"/>
      <c r="AD1679" s="236"/>
      <c r="AE1679" s="236"/>
      <c r="AF1679" s="236"/>
      <c r="AG1679" s="236"/>
      <c r="AH1679" s="236"/>
      <c r="AI1679" s="236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 s="236"/>
      <c r="BB1679"/>
    </row>
    <row r="1680" spans="1:54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 s="360"/>
      <c r="AA1680" s="360"/>
      <c r="AB1680"/>
      <c r="AC1680"/>
      <c r="AD1680" s="236"/>
      <c r="AE1680" s="236"/>
      <c r="AF1680" s="236"/>
      <c r="AG1680" s="236"/>
      <c r="AH1680" s="236"/>
      <c r="AI1680" s="236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 s="236"/>
      <c r="BB1680"/>
    </row>
    <row r="1681" spans="1:54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 s="360"/>
      <c r="AA1681" s="360"/>
      <c r="AB1681"/>
      <c r="AC1681"/>
      <c r="AD1681" s="236"/>
      <c r="AE1681" s="236"/>
      <c r="AF1681" s="236"/>
      <c r="AG1681" s="236"/>
      <c r="AH1681" s="236"/>
      <c r="AI1681" s="236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 s="236"/>
      <c r="BB1681"/>
    </row>
    <row r="1682" spans="1:54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 s="360"/>
      <c r="AA1682" s="360"/>
      <c r="AB1682"/>
      <c r="AC1682"/>
      <c r="AD1682" s="236"/>
      <c r="AE1682" s="236"/>
      <c r="AF1682" s="236"/>
      <c r="AG1682" s="236"/>
      <c r="AH1682" s="236"/>
      <c r="AI1682" s="236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 s="236"/>
      <c r="BB1682"/>
    </row>
    <row r="1683" spans="1:54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 s="360"/>
      <c r="AA1683" s="360"/>
      <c r="AB1683"/>
      <c r="AC1683"/>
      <c r="AD1683" s="236"/>
      <c r="AE1683" s="236"/>
      <c r="AF1683" s="236"/>
      <c r="AG1683" s="236"/>
      <c r="AH1683" s="236"/>
      <c r="AI1683" s="236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 s="236"/>
      <c r="BB1683"/>
    </row>
    <row r="1684" spans="1:54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 s="360"/>
      <c r="AA1684" s="360"/>
      <c r="AB1684"/>
      <c r="AC1684"/>
      <c r="AD1684" s="236"/>
      <c r="AE1684" s="236"/>
      <c r="AF1684" s="236"/>
      <c r="AG1684" s="236"/>
      <c r="AH1684" s="236"/>
      <c r="AI1684" s="236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 s="236"/>
      <c r="BB1684"/>
    </row>
    <row r="1685" spans="1:54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 s="360"/>
      <c r="AA1685" s="360"/>
      <c r="AB1685"/>
      <c r="AC1685"/>
      <c r="AD1685" s="236"/>
      <c r="AE1685" s="236"/>
      <c r="AF1685" s="236"/>
      <c r="AG1685" s="236"/>
      <c r="AH1685" s="236"/>
      <c r="AI1685" s="236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 s="236"/>
      <c r="BB1685"/>
    </row>
    <row r="1686" spans="1:54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 s="360"/>
      <c r="AA1686" s="360"/>
      <c r="AB1686"/>
      <c r="AC1686"/>
      <c r="AD1686" s="236"/>
      <c r="AE1686" s="236"/>
      <c r="AF1686" s="236"/>
      <c r="AG1686" s="236"/>
      <c r="AH1686" s="236"/>
      <c r="AI1686" s="23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 s="236"/>
      <c r="BB1686"/>
    </row>
    <row r="1687" spans="1:54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 s="360"/>
      <c r="AA1687" s="360"/>
      <c r="AB1687"/>
      <c r="AC1687"/>
      <c r="AD1687" s="236"/>
      <c r="AE1687" s="236"/>
      <c r="AF1687" s="236"/>
      <c r="AG1687" s="236"/>
      <c r="AH1687" s="236"/>
      <c r="AI1687" s="236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 s="236"/>
      <c r="BB1687"/>
    </row>
    <row r="1688" spans="1:54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 s="360"/>
      <c r="AA1688" s="360"/>
      <c r="AB1688"/>
      <c r="AC1688"/>
      <c r="AD1688" s="236"/>
      <c r="AE1688" s="236"/>
      <c r="AF1688" s="236"/>
      <c r="AG1688" s="236"/>
      <c r="AH1688" s="236"/>
      <c r="AI1688" s="236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 s="236"/>
      <c r="BB1688"/>
    </row>
    <row r="1689" spans="1:54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 s="360"/>
      <c r="AA1689" s="360"/>
      <c r="AB1689"/>
      <c r="AC1689"/>
      <c r="AD1689" s="236"/>
      <c r="AE1689" s="236"/>
      <c r="AF1689" s="236"/>
      <c r="AG1689" s="236"/>
      <c r="AH1689" s="236"/>
      <c r="AI1689" s="236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 s="236"/>
      <c r="BB1689"/>
    </row>
    <row r="1690" spans="1:54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 s="360"/>
      <c r="AA1690" s="360"/>
      <c r="AB1690"/>
      <c r="AC1690"/>
      <c r="AD1690" s="236"/>
      <c r="AE1690" s="236"/>
      <c r="AF1690" s="236"/>
      <c r="AG1690" s="236"/>
      <c r="AH1690" s="236"/>
      <c r="AI1690" s="236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 s="236"/>
      <c r="BB1690"/>
    </row>
    <row r="1691" spans="1:54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 s="360"/>
      <c r="AA1691" s="360"/>
      <c r="AB1691"/>
      <c r="AC1691"/>
      <c r="AD1691" s="236"/>
      <c r="AE1691" s="236"/>
      <c r="AF1691" s="236"/>
      <c r="AG1691" s="236"/>
      <c r="AH1691" s="236"/>
      <c r="AI1691" s="236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 s="236"/>
      <c r="BB1691"/>
    </row>
    <row r="1692" spans="1:54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 s="360"/>
      <c r="AA1692" s="360"/>
      <c r="AB1692"/>
      <c r="AC1692"/>
      <c r="AD1692" s="236"/>
      <c r="AE1692" s="236"/>
      <c r="AF1692" s="236"/>
      <c r="AG1692" s="236"/>
      <c r="AH1692" s="236"/>
      <c r="AI1692" s="236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 s="236"/>
      <c r="BB1692"/>
    </row>
    <row r="1693" spans="1:54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 s="360"/>
      <c r="AA1693" s="360"/>
      <c r="AB1693"/>
      <c r="AC1693"/>
      <c r="AD1693" s="236"/>
      <c r="AE1693" s="236"/>
      <c r="AF1693" s="236"/>
      <c r="AG1693" s="236"/>
      <c r="AH1693" s="236"/>
      <c r="AI1693" s="236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 s="236"/>
      <c r="BB1693"/>
    </row>
    <row r="1694" spans="1:54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 s="360"/>
      <c r="AA1694" s="360"/>
      <c r="AB1694"/>
      <c r="AC1694"/>
      <c r="AD1694" s="236"/>
      <c r="AE1694" s="236"/>
      <c r="AF1694" s="236"/>
      <c r="AG1694" s="236"/>
      <c r="AH1694" s="236"/>
      <c r="AI1694" s="236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 s="236"/>
      <c r="BB1694"/>
    </row>
    <row r="1695" spans="1:54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 s="360"/>
      <c r="AA1695" s="360"/>
      <c r="AB1695"/>
      <c r="AC1695"/>
      <c r="AD1695" s="236"/>
      <c r="AE1695" s="236"/>
      <c r="AF1695" s="236"/>
      <c r="AG1695" s="236"/>
      <c r="AH1695" s="236"/>
      <c r="AI1695" s="236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 s="236"/>
      <c r="BB1695"/>
    </row>
    <row r="1696" spans="1:54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 s="360"/>
      <c r="AA1696" s="360"/>
      <c r="AB1696"/>
      <c r="AC1696"/>
      <c r="AD1696" s="236"/>
      <c r="AE1696" s="236"/>
      <c r="AF1696" s="236"/>
      <c r="AG1696" s="236"/>
      <c r="AH1696" s="236"/>
      <c r="AI1696" s="23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 s="236"/>
      <c r="BB1696"/>
    </row>
    <row r="1697" spans="1:54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 s="360"/>
      <c r="AA1697" s="360"/>
      <c r="AB1697"/>
      <c r="AC1697"/>
      <c r="AD1697" s="236"/>
      <c r="AE1697" s="236"/>
      <c r="AF1697" s="236"/>
      <c r="AG1697" s="236"/>
      <c r="AH1697" s="236"/>
      <c r="AI1697" s="236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 s="236"/>
      <c r="BB1697"/>
    </row>
    <row r="1698" spans="1:54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 s="360"/>
      <c r="AA1698" s="360"/>
      <c r="AB1698"/>
      <c r="AC1698"/>
      <c r="AD1698" s="236"/>
      <c r="AE1698" s="236"/>
      <c r="AF1698" s="236"/>
      <c r="AG1698" s="236"/>
      <c r="AH1698" s="236"/>
      <c r="AI1698" s="236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 s="236"/>
      <c r="BB1698"/>
    </row>
    <row r="1699" spans="1:54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 s="360"/>
      <c r="AA1699" s="360"/>
      <c r="AB1699"/>
      <c r="AC1699"/>
      <c r="AD1699" s="236"/>
      <c r="AE1699" s="236"/>
      <c r="AF1699" s="236"/>
      <c r="AG1699" s="236"/>
      <c r="AH1699" s="236"/>
      <c r="AI1699" s="236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 s="236"/>
      <c r="BB1699"/>
    </row>
    <row r="1700" spans="1:54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 s="360"/>
      <c r="AA1700" s="360"/>
      <c r="AB1700"/>
      <c r="AC1700"/>
      <c r="AD1700" s="236"/>
      <c r="AE1700" s="236"/>
      <c r="AF1700" s="236"/>
      <c r="AG1700" s="236"/>
      <c r="AH1700" s="236"/>
      <c r="AI1700" s="236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 s="236"/>
      <c r="BB1700"/>
    </row>
    <row r="1701" spans="1:54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 s="360"/>
      <c r="AA1701" s="360"/>
      <c r="AB1701"/>
      <c r="AC1701"/>
      <c r="AD1701" s="236"/>
      <c r="AE1701" s="236"/>
      <c r="AF1701" s="236"/>
      <c r="AG1701" s="236"/>
      <c r="AH1701" s="236"/>
      <c r="AI1701" s="236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 s="236"/>
      <c r="BB1701"/>
    </row>
    <row r="1702" spans="1:54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 s="360"/>
      <c r="AA1702" s="360"/>
      <c r="AB1702"/>
      <c r="AC1702"/>
      <c r="AD1702" s="236"/>
      <c r="AE1702" s="236"/>
      <c r="AF1702" s="236"/>
      <c r="AG1702" s="236"/>
      <c r="AH1702" s="236"/>
      <c r="AI1702" s="236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 s="236"/>
      <c r="BB1702"/>
    </row>
    <row r="1703" spans="1:54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 s="360"/>
      <c r="AA1703" s="360"/>
      <c r="AB1703"/>
      <c r="AC1703"/>
      <c r="AD1703" s="236"/>
      <c r="AE1703" s="236"/>
      <c r="AF1703" s="236"/>
      <c r="AG1703" s="236"/>
      <c r="AH1703" s="236"/>
      <c r="AI1703" s="236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 s="236"/>
      <c r="BB1703"/>
    </row>
    <row r="1704" spans="1:54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 s="360"/>
      <c r="AA1704" s="360"/>
      <c r="AB1704"/>
      <c r="AC1704"/>
      <c r="AD1704" s="236"/>
      <c r="AE1704" s="236"/>
      <c r="AF1704" s="236"/>
      <c r="AG1704" s="236"/>
      <c r="AH1704" s="236"/>
      <c r="AI1704" s="236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 s="236"/>
      <c r="BB1704"/>
    </row>
    <row r="1705" spans="1:54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 s="360"/>
      <c r="AA1705" s="360"/>
      <c r="AB1705"/>
      <c r="AC1705"/>
      <c r="AD1705" s="236"/>
      <c r="AE1705" s="236"/>
      <c r="AF1705" s="236"/>
      <c r="AG1705" s="236"/>
      <c r="AH1705" s="236"/>
      <c r="AI1705" s="236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 s="236"/>
      <c r="BB1705"/>
    </row>
    <row r="1706" spans="1:54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 s="360"/>
      <c r="AA1706" s="360"/>
      <c r="AB1706"/>
      <c r="AC1706"/>
      <c r="AD1706" s="236"/>
      <c r="AE1706" s="236"/>
      <c r="AF1706" s="236"/>
      <c r="AG1706" s="236"/>
      <c r="AH1706" s="236"/>
      <c r="AI1706" s="23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 s="236"/>
      <c r="BB1706"/>
    </row>
    <row r="1707" spans="1:54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 s="360"/>
      <c r="AA1707" s="360"/>
      <c r="AB1707"/>
      <c r="AC1707"/>
      <c r="AD1707" s="236"/>
      <c r="AE1707" s="236"/>
      <c r="AF1707" s="236"/>
      <c r="AG1707" s="236"/>
      <c r="AH1707" s="236"/>
      <c r="AI1707" s="236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 s="236"/>
      <c r="BB1707"/>
    </row>
    <row r="1708" spans="1:54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 s="360"/>
      <c r="AA1708" s="360"/>
      <c r="AB1708"/>
      <c r="AC1708"/>
      <c r="AD1708" s="236"/>
      <c r="AE1708" s="236"/>
      <c r="AF1708" s="236"/>
      <c r="AG1708" s="236"/>
      <c r="AH1708" s="236"/>
      <c r="AI1708" s="236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 s="236"/>
      <c r="BB1708"/>
    </row>
    <row r="1709" spans="1:54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 s="360"/>
      <c r="AA1709" s="360"/>
      <c r="AB1709"/>
      <c r="AC1709"/>
      <c r="AD1709" s="236"/>
      <c r="AE1709" s="236"/>
      <c r="AF1709" s="236"/>
      <c r="AG1709" s="236"/>
      <c r="AH1709" s="236"/>
      <c r="AI1709" s="236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 s="236"/>
      <c r="BB1709"/>
    </row>
    <row r="1710" spans="1:54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 s="360"/>
      <c r="AA1710" s="360"/>
      <c r="AB1710"/>
      <c r="AC1710"/>
      <c r="AD1710" s="236"/>
      <c r="AE1710" s="236"/>
      <c r="AF1710" s="236"/>
      <c r="AG1710" s="236"/>
      <c r="AH1710" s="236"/>
      <c r="AI1710" s="236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 s="236"/>
      <c r="BB1710"/>
    </row>
    <row r="1711" spans="1:54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 s="360"/>
      <c r="AA1711" s="360"/>
      <c r="AB1711"/>
      <c r="AC1711"/>
      <c r="AD1711" s="236"/>
      <c r="AE1711" s="236"/>
      <c r="AF1711" s="236"/>
      <c r="AG1711" s="236"/>
      <c r="AH1711" s="236"/>
      <c r="AI1711" s="236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 s="236"/>
      <c r="BB1711"/>
    </row>
    <row r="1712" spans="1:54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 s="360"/>
      <c r="AA1712" s="360"/>
      <c r="AB1712"/>
      <c r="AC1712"/>
      <c r="AD1712" s="236"/>
      <c r="AE1712" s="236"/>
      <c r="AF1712" s="236"/>
      <c r="AG1712" s="236"/>
      <c r="AH1712" s="236"/>
      <c r="AI1712" s="236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 s="236"/>
      <c r="BB1712"/>
    </row>
    <row r="1713" spans="1:54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 s="360"/>
      <c r="AA1713" s="360"/>
      <c r="AB1713"/>
      <c r="AC1713"/>
      <c r="AD1713" s="236"/>
      <c r="AE1713" s="236"/>
      <c r="AF1713" s="236"/>
      <c r="AG1713" s="236"/>
      <c r="AH1713" s="236"/>
      <c r="AI1713" s="236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 s="236"/>
      <c r="BB1713"/>
    </row>
    <row r="1714" spans="1:54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 s="360"/>
      <c r="AA1714" s="360"/>
      <c r="AB1714"/>
      <c r="AC1714"/>
      <c r="AD1714" s="236"/>
      <c r="AE1714" s="236"/>
      <c r="AF1714" s="236"/>
      <c r="AG1714" s="236"/>
      <c r="AH1714" s="236"/>
      <c r="AI1714" s="236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 s="236"/>
      <c r="BB1714"/>
    </row>
    <row r="1715" spans="1:54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 s="360"/>
      <c r="AA1715" s="360"/>
      <c r="AB1715"/>
      <c r="AC1715"/>
      <c r="AD1715" s="236"/>
      <c r="AE1715" s="236"/>
      <c r="AF1715" s="236"/>
      <c r="AG1715" s="236"/>
      <c r="AH1715" s="236"/>
      <c r="AI1715" s="236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 s="236"/>
      <c r="BB1715"/>
    </row>
    <row r="1716" spans="1:54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 s="360"/>
      <c r="AA1716" s="360"/>
      <c r="AB1716"/>
      <c r="AC1716"/>
      <c r="AD1716" s="236"/>
      <c r="AE1716" s="236"/>
      <c r="AF1716" s="236"/>
      <c r="AG1716" s="236"/>
      <c r="AH1716" s="236"/>
      <c r="AI1716" s="23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 s="236"/>
      <c r="BB1716"/>
    </row>
    <row r="1717" spans="1:54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 s="360"/>
      <c r="AA1717" s="360"/>
      <c r="AB1717"/>
      <c r="AC1717"/>
      <c r="AD1717" s="236"/>
      <c r="AE1717" s="236"/>
      <c r="AF1717" s="236"/>
      <c r="AG1717" s="236"/>
      <c r="AH1717" s="236"/>
      <c r="AI1717" s="236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 s="236"/>
      <c r="BB1717"/>
    </row>
    <row r="1718" spans="1:54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 s="360"/>
      <c r="AA1718" s="360"/>
      <c r="AB1718"/>
      <c r="AC1718"/>
      <c r="AD1718" s="236"/>
      <c r="AE1718" s="236"/>
      <c r="AF1718" s="236"/>
      <c r="AG1718" s="236"/>
      <c r="AH1718" s="236"/>
      <c r="AI1718" s="236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 s="236"/>
      <c r="BB1718"/>
    </row>
    <row r="1719" spans="1:54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 s="360"/>
      <c r="AA1719" s="360"/>
      <c r="AB1719"/>
      <c r="AC1719"/>
      <c r="AD1719" s="236"/>
      <c r="AE1719" s="236"/>
      <c r="AF1719" s="236"/>
      <c r="AG1719" s="236"/>
      <c r="AH1719" s="236"/>
      <c r="AI1719" s="236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 s="236"/>
      <c r="BB1719"/>
    </row>
    <row r="1720" spans="1:54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 s="360"/>
      <c r="AA1720" s="360"/>
      <c r="AB1720"/>
      <c r="AC1720"/>
      <c r="AD1720" s="236"/>
      <c r="AE1720" s="236"/>
      <c r="AF1720" s="236"/>
      <c r="AG1720" s="236"/>
      <c r="AH1720" s="236"/>
      <c r="AI1720" s="236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 s="236"/>
      <c r="BB1720"/>
    </row>
    <row r="1721" spans="1:54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 s="360"/>
      <c r="AA1721" s="360"/>
      <c r="AB1721"/>
      <c r="AC1721"/>
      <c r="AD1721" s="236"/>
      <c r="AE1721" s="236"/>
      <c r="AF1721" s="236"/>
      <c r="AG1721" s="236"/>
      <c r="AH1721" s="236"/>
      <c r="AI1721" s="236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 s="236"/>
      <c r="BB1721"/>
    </row>
    <row r="1722" spans="1:54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 s="360"/>
      <c r="AA1722" s="360"/>
      <c r="AB1722"/>
      <c r="AC1722"/>
      <c r="AD1722" s="236"/>
      <c r="AE1722" s="236"/>
      <c r="AF1722" s="236"/>
      <c r="AG1722" s="236"/>
      <c r="AH1722" s="236"/>
      <c r="AI1722" s="236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 s="236"/>
      <c r="BB1722"/>
    </row>
    <row r="1723" spans="1:54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 s="360"/>
      <c r="AA1723" s="360"/>
      <c r="AB1723"/>
      <c r="AC1723"/>
      <c r="AD1723" s="236"/>
      <c r="AE1723" s="236"/>
      <c r="AF1723" s="236"/>
      <c r="AG1723" s="236"/>
      <c r="AH1723" s="236"/>
      <c r="AI1723" s="236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 s="236"/>
      <c r="BB1723"/>
    </row>
    <row r="1724" spans="1:54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 s="360"/>
      <c r="AA1724" s="360"/>
      <c r="AB1724"/>
      <c r="AC1724"/>
      <c r="AD1724" s="236"/>
      <c r="AE1724" s="236"/>
      <c r="AF1724" s="236"/>
      <c r="AG1724" s="236"/>
      <c r="AH1724" s="236"/>
      <c r="AI1724" s="236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 s="236"/>
      <c r="BB1724"/>
    </row>
    <row r="1725" spans="1:54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 s="360"/>
      <c r="AA1725" s="360"/>
      <c r="AB1725"/>
      <c r="AC1725"/>
      <c r="AD1725" s="236"/>
      <c r="AE1725" s="236"/>
      <c r="AF1725" s="236"/>
      <c r="AG1725" s="236"/>
      <c r="AH1725" s="236"/>
      <c r="AI1725" s="236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 s="236"/>
      <c r="BB1725"/>
    </row>
    <row r="1726" spans="1:54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 s="360"/>
      <c r="AA1726" s="360"/>
      <c r="AB1726"/>
      <c r="AC1726"/>
      <c r="AD1726" s="236"/>
      <c r="AE1726" s="236"/>
      <c r="AF1726" s="236"/>
      <c r="AG1726" s="236"/>
      <c r="AH1726" s="236"/>
      <c r="AI1726" s="23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 s="236"/>
      <c r="BB1726"/>
    </row>
    <row r="1727" spans="1:54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 s="360"/>
      <c r="AA1727" s="360"/>
      <c r="AB1727"/>
      <c r="AC1727"/>
      <c r="AD1727" s="236"/>
      <c r="AE1727" s="236"/>
      <c r="AF1727" s="236"/>
      <c r="AG1727" s="236"/>
      <c r="AH1727" s="236"/>
      <c r="AI1727" s="236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 s="236"/>
      <c r="BB1727"/>
    </row>
    <row r="1728" spans="1:54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 s="360"/>
      <c r="AA1728" s="360"/>
      <c r="AB1728"/>
      <c r="AC1728"/>
      <c r="AD1728" s="236"/>
      <c r="AE1728" s="236"/>
      <c r="AF1728" s="236"/>
      <c r="AG1728" s="236"/>
      <c r="AH1728" s="236"/>
      <c r="AI1728" s="236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 s="236"/>
      <c r="BB1728"/>
    </row>
    <row r="1729" spans="1:54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 s="360"/>
      <c r="AA1729" s="360"/>
      <c r="AB1729"/>
      <c r="AC1729"/>
      <c r="AD1729" s="236"/>
      <c r="AE1729" s="236"/>
      <c r="AF1729" s="236"/>
      <c r="AG1729" s="236"/>
      <c r="AH1729" s="236"/>
      <c r="AI1729" s="236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 s="236"/>
      <c r="BB1729"/>
    </row>
    <row r="1730" spans="1:54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 s="360"/>
      <c r="AA1730" s="360"/>
      <c r="AB1730"/>
      <c r="AC1730"/>
      <c r="AD1730" s="236"/>
      <c r="AE1730" s="236"/>
      <c r="AF1730" s="236"/>
      <c r="AG1730" s="236"/>
      <c r="AH1730" s="236"/>
      <c r="AI1730" s="236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 s="236"/>
      <c r="BB1730"/>
    </row>
    <row r="1731" spans="1:54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 s="360"/>
      <c r="AA1731" s="360"/>
      <c r="AB1731"/>
      <c r="AC1731"/>
      <c r="AD1731" s="236"/>
      <c r="AE1731" s="236"/>
      <c r="AF1731" s="236"/>
      <c r="AG1731" s="236"/>
      <c r="AH1731" s="236"/>
      <c r="AI1731" s="236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 s="236"/>
      <c r="BB1731"/>
    </row>
    <row r="1732" spans="1:54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 s="360"/>
      <c r="AA1732" s="360"/>
      <c r="AB1732"/>
      <c r="AC1732"/>
      <c r="AD1732" s="236"/>
      <c r="AE1732" s="236"/>
      <c r="AF1732" s="236"/>
      <c r="AG1732" s="236"/>
      <c r="AH1732" s="236"/>
      <c r="AI1732" s="236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 s="236"/>
      <c r="BB1732"/>
    </row>
    <row r="1733" spans="1:54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 s="360"/>
      <c r="AA1733" s="360"/>
      <c r="AB1733"/>
      <c r="AC1733"/>
      <c r="AD1733" s="236"/>
      <c r="AE1733" s="236"/>
      <c r="AF1733" s="236"/>
      <c r="AG1733" s="236"/>
      <c r="AH1733" s="236"/>
      <c r="AI1733" s="236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 s="236"/>
      <c r="BB1733"/>
    </row>
    <row r="1734" spans="1:54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 s="360"/>
      <c r="AA1734" s="360"/>
      <c r="AB1734"/>
      <c r="AC1734"/>
      <c r="AD1734" s="236"/>
      <c r="AE1734" s="236"/>
      <c r="AF1734" s="236"/>
      <c r="AG1734" s="236"/>
      <c r="AH1734" s="236"/>
      <c r="AI1734" s="236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 s="236"/>
      <c r="BB1734"/>
    </row>
    <row r="1735" spans="1:54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 s="360"/>
      <c r="AA1735" s="360"/>
      <c r="AB1735"/>
      <c r="AC1735"/>
      <c r="AD1735" s="236"/>
      <c r="AE1735" s="236"/>
      <c r="AF1735" s="236"/>
      <c r="AG1735" s="236"/>
      <c r="AH1735" s="236"/>
      <c r="AI1735" s="236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 s="236"/>
      <c r="BB1735"/>
    </row>
    <row r="1736" spans="1:54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 s="360"/>
      <c r="AA1736" s="360"/>
      <c r="AB1736"/>
      <c r="AC1736"/>
      <c r="AD1736" s="236"/>
      <c r="AE1736" s="236"/>
      <c r="AF1736" s="236"/>
      <c r="AG1736" s="236"/>
      <c r="AH1736" s="236"/>
      <c r="AI1736" s="2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 s="236"/>
      <c r="BB1736"/>
    </row>
    <row r="1737" spans="1:54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 s="360"/>
      <c r="AA1737" s="360"/>
      <c r="AB1737"/>
      <c r="AC1737"/>
      <c r="AD1737" s="236"/>
      <c r="AE1737" s="236"/>
      <c r="AF1737" s="236"/>
      <c r="AG1737" s="236"/>
      <c r="AH1737" s="236"/>
      <c r="AI1737" s="236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 s="236"/>
      <c r="BB1737"/>
    </row>
    <row r="1738" spans="1:54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 s="360"/>
      <c r="AA1738" s="360"/>
      <c r="AB1738"/>
      <c r="AC1738"/>
      <c r="AD1738" s="236"/>
      <c r="AE1738" s="236"/>
      <c r="AF1738" s="236"/>
      <c r="AG1738" s="236"/>
      <c r="AH1738" s="236"/>
      <c r="AI1738" s="236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 s="236"/>
      <c r="BB1738"/>
    </row>
    <row r="1739" spans="1:54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 s="360"/>
      <c r="AA1739" s="360"/>
      <c r="AB1739"/>
      <c r="AC1739"/>
      <c r="AD1739" s="236"/>
      <c r="AE1739" s="236"/>
      <c r="AF1739" s="236"/>
      <c r="AG1739" s="236"/>
      <c r="AH1739" s="236"/>
      <c r="AI1739" s="236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 s="236"/>
      <c r="BB1739"/>
    </row>
    <row r="1740" spans="1:54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 s="360"/>
      <c r="AA1740" s="360"/>
      <c r="AB1740"/>
      <c r="AC1740"/>
      <c r="AD1740" s="236"/>
      <c r="AE1740" s="236"/>
      <c r="AF1740" s="236"/>
      <c r="AG1740" s="236"/>
      <c r="AH1740" s="236"/>
      <c r="AI1740" s="236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 s="236"/>
      <c r="BB1740"/>
    </row>
    <row r="1741" spans="1:54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 s="360"/>
      <c r="AA1741" s="360"/>
      <c r="AB1741"/>
      <c r="AC1741"/>
      <c r="AD1741" s="236"/>
      <c r="AE1741" s="236"/>
      <c r="AF1741" s="236"/>
      <c r="AG1741" s="236"/>
      <c r="AH1741" s="236"/>
      <c r="AI1741" s="236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 s="236"/>
      <c r="BB1741"/>
    </row>
    <row r="1742" spans="1:54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 s="360"/>
      <c r="AA1742" s="360"/>
      <c r="AB1742"/>
      <c r="AC1742"/>
      <c r="AD1742" s="236"/>
      <c r="AE1742" s="236"/>
      <c r="AF1742" s="236"/>
      <c r="AG1742" s="236"/>
      <c r="AH1742" s="236"/>
      <c r="AI1742" s="236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 s="236"/>
      <c r="BB1742"/>
    </row>
    <row r="1743" spans="1:54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 s="360"/>
      <c r="AA1743" s="360"/>
      <c r="AB1743"/>
      <c r="AC1743"/>
      <c r="AD1743" s="236"/>
      <c r="AE1743" s="236"/>
      <c r="AF1743" s="236"/>
      <c r="AG1743" s="236"/>
      <c r="AH1743" s="236"/>
      <c r="AI1743" s="236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 s="236"/>
      <c r="BB1743"/>
    </row>
    <row r="1744" spans="1:54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 s="360"/>
      <c r="AA1744" s="360"/>
      <c r="AB1744"/>
      <c r="AC1744"/>
      <c r="AD1744" s="236"/>
      <c r="AE1744" s="236"/>
      <c r="AF1744" s="236"/>
      <c r="AG1744" s="236"/>
      <c r="AH1744" s="236"/>
      <c r="AI1744" s="236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 s="236"/>
      <c r="BB1744"/>
    </row>
    <row r="1745" spans="1:54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 s="360"/>
      <c r="AA1745" s="360"/>
      <c r="AB1745"/>
      <c r="AC1745"/>
      <c r="AD1745" s="236"/>
      <c r="AE1745" s="236"/>
      <c r="AF1745" s="236"/>
      <c r="AG1745" s="236"/>
      <c r="AH1745" s="236"/>
      <c r="AI1745" s="236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 s="236"/>
      <c r="BB1745"/>
    </row>
    <row r="1746" spans="1:54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 s="360"/>
      <c r="AA1746" s="360"/>
      <c r="AB1746"/>
      <c r="AC1746"/>
      <c r="AD1746" s="236"/>
      <c r="AE1746" s="236"/>
      <c r="AF1746" s="236"/>
      <c r="AG1746" s="236"/>
      <c r="AH1746" s="236"/>
      <c r="AI1746" s="23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 s="236"/>
      <c r="BB1746"/>
    </row>
    <row r="1747" spans="1:54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 s="360"/>
      <c r="AA1747" s="360"/>
      <c r="AB1747"/>
      <c r="AC1747"/>
      <c r="AD1747" s="236"/>
      <c r="AE1747" s="236"/>
      <c r="AF1747" s="236"/>
      <c r="AG1747" s="236"/>
      <c r="AH1747" s="236"/>
      <c r="AI1747" s="236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 s="236"/>
      <c r="BB1747"/>
    </row>
    <row r="1748" spans="1:54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 s="360"/>
      <c r="AA1748" s="360"/>
      <c r="AB1748"/>
      <c r="AC1748"/>
      <c r="AD1748" s="236"/>
      <c r="AE1748" s="236"/>
      <c r="AF1748" s="236"/>
      <c r="AG1748" s="236"/>
      <c r="AH1748" s="236"/>
      <c r="AI1748" s="236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 s="236"/>
      <c r="BB1748"/>
    </row>
    <row r="1749" spans="1:54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 s="360"/>
      <c r="AA1749" s="360"/>
      <c r="AB1749"/>
      <c r="AC1749"/>
      <c r="AD1749" s="236"/>
      <c r="AE1749" s="236"/>
      <c r="AF1749" s="236"/>
      <c r="AG1749" s="236"/>
      <c r="AH1749" s="236"/>
      <c r="AI1749" s="236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 s="236"/>
      <c r="BB1749"/>
    </row>
    <row r="1750" spans="1:54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 s="360"/>
      <c r="AA1750" s="360"/>
      <c r="AB1750"/>
      <c r="AC1750"/>
      <c r="AD1750" s="236"/>
      <c r="AE1750" s="236"/>
      <c r="AF1750" s="236"/>
      <c r="AG1750" s="236"/>
      <c r="AH1750" s="236"/>
      <c r="AI1750" s="236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 s="236"/>
      <c r="BB1750"/>
    </row>
    <row r="1751" spans="1:54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 s="360"/>
      <c r="AA1751" s="360"/>
      <c r="AB1751"/>
      <c r="AC1751"/>
      <c r="AD1751" s="236"/>
      <c r="AE1751" s="236"/>
      <c r="AF1751" s="236"/>
      <c r="AG1751" s="236"/>
      <c r="AH1751" s="236"/>
      <c r="AI1751" s="236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 s="236"/>
      <c r="BB1751"/>
    </row>
    <row r="1752" spans="1:54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 s="360"/>
      <c r="AA1752" s="360"/>
      <c r="AB1752"/>
      <c r="AC1752"/>
      <c r="AD1752" s="236"/>
      <c r="AE1752" s="236"/>
      <c r="AF1752" s="236"/>
      <c r="AG1752" s="236"/>
      <c r="AH1752" s="236"/>
      <c r="AI1752" s="236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 s="236"/>
      <c r="BB1752"/>
    </row>
    <row r="1753" spans="1:54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 s="360"/>
      <c r="AA1753" s="360"/>
      <c r="AB1753"/>
      <c r="AC1753"/>
      <c r="AD1753" s="236"/>
      <c r="AE1753" s="236"/>
      <c r="AF1753" s="236"/>
      <c r="AG1753" s="236"/>
      <c r="AH1753" s="236"/>
      <c r="AI1753" s="236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 s="236"/>
      <c r="BB1753"/>
    </row>
    <row r="1754" spans="1:54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 s="360"/>
      <c r="AA1754" s="360"/>
      <c r="AB1754"/>
      <c r="AC1754"/>
      <c r="AD1754" s="236"/>
      <c r="AE1754" s="236"/>
      <c r="AF1754" s="236"/>
      <c r="AG1754" s="236"/>
      <c r="AH1754" s="236"/>
      <c r="AI1754" s="236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 s="236"/>
      <c r="BB1754"/>
    </row>
    <row r="1755" spans="1:54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 s="360"/>
      <c r="AA1755" s="360"/>
      <c r="AB1755"/>
      <c r="AC1755"/>
      <c r="AD1755" s="236"/>
      <c r="AE1755" s="236"/>
      <c r="AF1755" s="236"/>
      <c r="AG1755" s="236"/>
      <c r="AH1755" s="236"/>
      <c r="AI1755" s="236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 s="236"/>
      <c r="BB1755"/>
    </row>
    <row r="1756" spans="1:54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 s="360"/>
      <c r="AA1756" s="360"/>
      <c r="AB1756"/>
      <c r="AC1756"/>
      <c r="AD1756" s="236"/>
      <c r="AE1756" s="236"/>
      <c r="AF1756" s="236"/>
      <c r="AG1756" s="236"/>
      <c r="AH1756" s="236"/>
      <c r="AI1756" s="23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  <c r="AZ1756"/>
      <c r="BA1756" s="236"/>
      <c r="BB1756"/>
    </row>
    <row r="1757" spans="1:54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 s="360"/>
      <c r="AA1757" s="360"/>
      <c r="AB1757"/>
      <c r="AC1757"/>
      <c r="AD1757" s="236"/>
      <c r="AE1757" s="236"/>
      <c r="AF1757" s="236"/>
      <c r="AG1757" s="236"/>
      <c r="AH1757" s="236"/>
      <c r="AI1757" s="236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  <c r="AZ1757"/>
      <c r="BA1757" s="236"/>
      <c r="BB1757"/>
    </row>
    <row r="1758" spans="1:54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 s="360"/>
      <c r="AA1758" s="360"/>
      <c r="AB1758"/>
      <c r="AC1758"/>
      <c r="AD1758" s="236"/>
      <c r="AE1758" s="236"/>
      <c r="AF1758" s="236"/>
      <c r="AG1758" s="236"/>
      <c r="AH1758" s="236"/>
      <c r="AI1758" s="236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  <c r="AY1758"/>
      <c r="AZ1758"/>
      <c r="BA1758" s="236"/>
      <c r="BB1758"/>
    </row>
    <row r="1759" spans="1:54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 s="360"/>
      <c r="AA1759" s="360"/>
      <c r="AB1759"/>
      <c r="AC1759"/>
      <c r="AD1759" s="236"/>
      <c r="AE1759" s="236"/>
      <c r="AF1759" s="236"/>
      <c r="AG1759" s="236"/>
      <c r="AH1759" s="236"/>
      <c r="AI1759" s="236"/>
      <c r="AJ1759"/>
      <c r="AK1759"/>
      <c r="AL1759"/>
      <c r="AM1759"/>
      <c r="AN1759"/>
      <c r="AO1759"/>
      <c r="AP1759"/>
      <c r="AQ1759"/>
      <c r="AR1759"/>
      <c r="AS1759"/>
      <c r="AT1759"/>
      <c r="AU1759"/>
      <c r="AV1759"/>
      <c r="AW1759"/>
      <c r="AX1759"/>
      <c r="AY1759"/>
      <c r="AZ1759"/>
      <c r="BA1759" s="236"/>
      <c r="BB1759"/>
    </row>
    <row r="1760" spans="1:54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 s="360"/>
      <c r="AA1760" s="360"/>
      <c r="AB1760"/>
      <c r="AC1760"/>
      <c r="AD1760" s="236"/>
      <c r="AE1760" s="236"/>
      <c r="AF1760" s="236"/>
      <c r="AG1760" s="236"/>
      <c r="AH1760" s="236"/>
      <c r="AI1760" s="236"/>
      <c r="AJ1760"/>
      <c r="AK1760"/>
      <c r="AL1760"/>
      <c r="AM1760"/>
      <c r="AN1760"/>
      <c r="AO1760"/>
      <c r="AP1760"/>
      <c r="AQ1760"/>
      <c r="AR1760"/>
      <c r="AS1760"/>
      <c r="AT1760"/>
      <c r="AU1760"/>
      <c r="AV1760"/>
      <c r="AW1760"/>
      <c r="AX1760"/>
      <c r="AY1760"/>
      <c r="AZ1760"/>
      <c r="BA1760" s="236"/>
      <c r="BB1760"/>
    </row>
    <row r="1761" spans="1:54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 s="360"/>
      <c r="AA1761" s="360"/>
      <c r="AB1761"/>
      <c r="AC1761"/>
      <c r="AD1761" s="236"/>
      <c r="AE1761" s="236"/>
      <c r="AF1761" s="236"/>
      <c r="AG1761" s="236"/>
      <c r="AH1761" s="236"/>
      <c r="AI1761" s="236"/>
      <c r="AJ1761"/>
      <c r="AK1761"/>
      <c r="AL1761"/>
      <c r="AM1761"/>
      <c r="AN1761"/>
      <c r="AO1761"/>
      <c r="AP1761"/>
      <c r="AQ1761"/>
      <c r="AR1761"/>
      <c r="AS1761"/>
      <c r="AT1761"/>
      <c r="AU1761"/>
      <c r="AV1761"/>
      <c r="AW1761"/>
      <c r="AX1761"/>
      <c r="AY1761"/>
      <c r="AZ1761"/>
      <c r="BA1761" s="236"/>
      <c r="BB1761"/>
    </row>
    <row r="1762" spans="1:54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 s="360"/>
      <c r="AA1762" s="360"/>
      <c r="AB1762"/>
      <c r="AC1762"/>
      <c r="AD1762" s="236"/>
      <c r="AE1762" s="236"/>
      <c r="AF1762" s="236"/>
      <c r="AG1762" s="236"/>
      <c r="AH1762" s="236"/>
      <c r="AI1762" s="236"/>
      <c r="AJ1762"/>
      <c r="AK1762"/>
      <c r="AL1762"/>
      <c r="AM1762"/>
      <c r="AN1762"/>
      <c r="AO1762"/>
      <c r="AP1762"/>
      <c r="AQ1762"/>
      <c r="AR1762"/>
      <c r="AS1762"/>
      <c r="AT1762"/>
      <c r="AU1762"/>
      <c r="AV1762"/>
      <c r="AW1762"/>
      <c r="AX1762"/>
      <c r="AY1762"/>
      <c r="AZ1762"/>
      <c r="BA1762" s="236"/>
      <c r="BB1762"/>
    </row>
    <row r="1763" spans="1:54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 s="360"/>
      <c r="AA1763" s="360"/>
      <c r="AB1763"/>
      <c r="AC1763"/>
      <c r="AD1763" s="236"/>
      <c r="AE1763" s="236"/>
      <c r="AF1763" s="236"/>
      <c r="AG1763" s="236"/>
      <c r="AH1763" s="236"/>
      <c r="AI1763" s="236"/>
      <c r="AJ1763"/>
      <c r="AK1763"/>
      <c r="AL1763"/>
      <c r="AM1763"/>
      <c r="AN1763"/>
      <c r="AO1763"/>
      <c r="AP1763"/>
      <c r="AQ1763"/>
      <c r="AR1763"/>
      <c r="AS1763"/>
      <c r="AT1763"/>
      <c r="AU1763"/>
      <c r="AV1763"/>
      <c r="AW1763"/>
      <c r="AX1763"/>
      <c r="AY1763"/>
      <c r="AZ1763"/>
      <c r="BA1763" s="236"/>
      <c r="BB1763"/>
    </row>
    <row r="1764" spans="1:54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 s="360"/>
      <c r="AA1764" s="360"/>
      <c r="AB1764"/>
      <c r="AC1764"/>
      <c r="AD1764" s="236"/>
      <c r="AE1764" s="236"/>
      <c r="AF1764" s="236"/>
      <c r="AG1764" s="236"/>
      <c r="AH1764" s="236"/>
      <c r="AI1764" s="236"/>
      <c r="AJ1764"/>
      <c r="AK1764"/>
      <c r="AL1764"/>
      <c r="AM1764"/>
      <c r="AN1764"/>
      <c r="AO1764"/>
      <c r="AP1764"/>
      <c r="AQ1764"/>
      <c r="AR1764"/>
      <c r="AS1764"/>
      <c r="AT1764"/>
      <c r="AU1764"/>
      <c r="AV1764"/>
      <c r="AW1764"/>
      <c r="AX1764"/>
      <c r="AY1764"/>
      <c r="AZ1764"/>
      <c r="BA1764" s="236"/>
      <c r="BB1764"/>
    </row>
    <row r="1765" spans="1:54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 s="360"/>
      <c r="AA1765" s="360"/>
      <c r="AB1765"/>
      <c r="AC1765"/>
      <c r="AD1765" s="236"/>
      <c r="AE1765" s="236"/>
      <c r="AF1765" s="236"/>
      <c r="AG1765" s="236"/>
      <c r="AH1765" s="236"/>
      <c r="AI1765" s="236"/>
      <c r="AJ1765"/>
      <c r="AK1765"/>
      <c r="AL1765"/>
      <c r="AM1765"/>
      <c r="AN1765"/>
      <c r="AO1765"/>
      <c r="AP1765"/>
      <c r="AQ1765"/>
      <c r="AR1765"/>
      <c r="AS1765"/>
      <c r="AT1765"/>
      <c r="AU1765"/>
      <c r="AV1765"/>
      <c r="AW1765"/>
      <c r="AX1765"/>
      <c r="AY1765"/>
      <c r="AZ1765"/>
      <c r="BA1765" s="236"/>
      <c r="BB1765"/>
    </row>
    <row r="1766" spans="1:54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 s="360"/>
      <c r="AA1766" s="360"/>
      <c r="AB1766"/>
      <c r="AC1766"/>
      <c r="AD1766" s="236"/>
      <c r="AE1766" s="236"/>
      <c r="AF1766" s="236"/>
      <c r="AG1766" s="236"/>
      <c r="AH1766" s="236"/>
      <c r="AI1766" s="236"/>
      <c r="AJ1766"/>
      <c r="AK1766"/>
      <c r="AL1766"/>
      <c r="AM1766"/>
      <c r="AN1766"/>
      <c r="AO1766"/>
      <c r="AP1766"/>
      <c r="AQ1766"/>
      <c r="AR1766"/>
      <c r="AS1766"/>
      <c r="AT1766"/>
      <c r="AU1766"/>
      <c r="AV1766"/>
      <c r="AW1766"/>
      <c r="AX1766"/>
      <c r="AY1766"/>
      <c r="AZ1766"/>
      <c r="BA1766" s="236"/>
      <c r="BB1766"/>
    </row>
    <row r="1767" spans="1:54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 s="360"/>
      <c r="AA1767" s="360"/>
      <c r="AB1767"/>
      <c r="AC1767"/>
      <c r="AD1767" s="236"/>
      <c r="AE1767" s="236"/>
      <c r="AF1767" s="236"/>
      <c r="AG1767" s="236"/>
      <c r="AH1767" s="236"/>
      <c r="AI1767" s="236"/>
      <c r="AJ1767"/>
      <c r="AK1767"/>
      <c r="AL1767"/>
      <c r="AM1767"/>
      <c r="AN1767"/>
      <c r="AO1767"/>
      <c r="AP1767"/>
      <c r="AQ1767"/>
      <c r="AR1767"/>
      <c r="AS1767"/>
      <c r="AT1767"/>
      <c r="AU1767"/>
      <c r="AV1767"/>
      <c r="AW1767"/>
      <c r="AX1767"/>
      <c r="AY1767"/>
      <c r="AZ1767"/>
      <c r="BA1767" s="236"/>
      <c r="BB1767"/>
    </row>
    <row r="1768" spans="1:54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 s="360"/>
      <c r="AA1768" s="360"/>
      <c r="AB1768"/>
      <c r="AC1768"/>
      <c r="AD1768" s="236"/>
      <c r="AE1768" s="236"/>
      <c r="AF1768" s="236"/>
      <c r="AG1768" s="236"/>
      <c r="AH1768" s="236"/>
      <c r="AI1768" s="236"/>
      <c r="AJ1768"/>
      <c r="AK1768"/>
      <c r="AL1768"/>
      <c r="AM1768"/>
      <c r="AN1768"/>
      <c r="AO1768"/>
      <c r="AP1768"/>
      <c r="AQ1768"/>
      <c r="AR1768"/>
      <c r="AS1768"/>
      <c r="AT1768"/>
      <c r="AU1768"/>
      <c r="AV1768"/>
      <c r="AW1768"/>
      <c r="AX1768"/>
      <c r="AY1768"/>
      <c r="AZ1768"/>
      <c r="BA1768" s="236"/>
      <c r="BB1768"/>
    </row>
    <row r="1769" spans="1:54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 s="360"/>
      <c r="AA1769" s="360"/>
      <c r="AB1769"/>
      <c r="AC1769"/>
      <c r="AD1769" s="236"/>
      <c r="AE1769" s="236"/>
      <c r="AF1769" s="236"/>
      <c r="AG1769" s="236"/>
      <c r="AH1769" s="236"/>
      <c r="AI1769" s="236"/>
      <c r="AJ1769"/>
      <c r="AK1769"/>
      <c r="AL1769"/>
      <c r="AM1769"/>
      <c r="AN1769"/>
      <c r="AO1769"/>
      <c r="AP1769"/>
      <c r="AQ1769"/>
      <c r="AR1769"/>
      <c r="AS1769"/>
      <c r="AT1769"/>
      <c r="AU1769"/>
      <c r="AV1769"/>
      <c r="AW1769"/>
      <c r="AX1769"/>
      <c r="AY1769"/>
      <c r="AZ1769"/>
      <c r="BA1769" s="236"/>
      <c r="BB1769"/>
    </row>
    <row r="1770" spans="1:54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 s="360"/>
      <c r="AA1770" s="360"/>
      <c r="AB1770"/>
      <c r="AC1770"/>
      <c r="AD1770" s="236"/>
      <c r="AE1770" s="236"/>
      <c r="AF1770" s="236"/>
      <c r="AG1770" s="236"/>
      <c r="AH1770" s="236"/>
      <c r="AI1770" s="236"/>
      <c r="AJ1770"/>
      <c r="AK1770"/>
      <c r="AL1770"/>
      <c r="AM1770"/>
      <c r="AN1770"/>
      <c r="AO1770"/>
      <c r="AP1770"/>
      <c r="AQ1770"/>
      <c r="AR1770"/>
      <c r="AS1770"/>
      <c r="AT1770"/>
      <c r="AU1770"/>
      <c r="AV1770"/>
      <c r="AW1770"/>
      <c r="AX1770"/>
      <c r="AY1770"/>
      <c r="AZ1770"/>
      <c r="BA1770" s="236"/>
      <c r="BB1770"/>
    </row>
    <row r="1771" spans="1:54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 s="360"/>
      <c r="AA1771" s="360"/>
      <c r="AB1771"/>
      <c r="AC1771"/>
      <c r="AD1771" s="236"/>
      <c r="AE1771" s="236"/>
      <c r="AF1771" s="236"/>
      <c r="AG1771" s="236"/>
      <c r="AH1771" s="236"/>
      <c r="AI1771" s="236"/>
      <c r="AJ1771"/>
      <c r="AK1771"/>
      <c r="AL1771"/>
      <c r="AM1771"/>
      <c r="AN1771"/>
      <c r="AO1771"/>
      <c r="AP1771"/>
      <c r="AQ1771"/>
      <c r="AR1771"/>
      <c r="AS1771"/>
      <c r="AT1771"/>
      <c r="AU1771"/>
      <c r="AV1771"/>
      <c r="AW1771"/>
      <c r="AX1771"/>
      <c r="AY1771"/>
      <c r="AZ1771"/>
      <c r="BA1771" s="236"/>
      <c r="BB1771"/>
    </row>
    <row r="1772" spans="1:54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 s="360"/>
      <c r="AA1772" s="360"/>
      <c r="AB1772"/>
      <c r="AC1772"/>
      <c r="AD1772" s="236"/>
      <c r="AE1772" s="236"/>
      <c r="AF1772" s="236"/>
      <c r="AG1772" s="236"/>
      <c r="AH1772" s="236"/>
      <c r="AI1772" s="236"/>
      <c r="AJ1772"/>
      <c r="AK1772"/>
      <c r="AL1772"/>
      <c r="AM1772"/>
      <c r="AN1772"/>
      <c r="AO1772"/>
      <c r="AP1772"/>
      <c r="AQ1772"/>
      <c r="AR1772"/>
      <c r="AS1772"/>
      <c r="AT1772"/>
      <c r="AU1772"/>
      <c r="AV1772"/>
      <c r="AW1772"/>
      <c r="AX1772"/>
      <c r="AY1772"/>
      <c r="AZ1772"/>
      <c r="BA1772" s="236"/>
      <c r="BB1772"/>
    </row>
    <row r="1773" spans="1:54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 s="360"/>
      <c r="AA1773" s="360"/>
      <c r="AB1773"/>
      <c r="AC1773"/>
      <c r="AD1773" s="236"/>
      <c r="AE1773" s="236"/>
      <c r="AF1773" s="236"/>
      <c r="AG1773" s="236"/>
      <c r="AH1773" s="236"/>
      <c r="AI1773" s="236"/>
      <c r="AJ1773"/>
      <c r="AK1773"/>
      <c r="AL1773"/>
      <c r="AM1773"/>
      <c r="AN1773"/>
      <c r="AO1773"/>
      <c r="AP1773"/>
      <c r="AQ1773"/>
      <c r="AR1773"/>
      <c r="AS1773"/>
      <c r="AT1773"/>
      <c r="AU1773"/>
      <c r="AV1773"/>
      <c r="AW1773"/>
      <c r="AX1773"/>
      <c r="AY1773"/>
      <c r="AZ1773"/>
      <c r="BA1773" s="236"/>
      <c r="BB1773"/>
    </row>
    <row r="1774" spans="1:54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 s="360"/>
      <c r="AA1774" s="360"/>
      <c r="AB1774"/>
      <c r="AC1774"/>
      <c r="AD1774" s="236"/>
      <c r="AE1774" s="236"/>
      <c r="AF1774" s="236"/>
      <c r="AG1774" s="236"/>
      <c r="AH1774" s="236"/>
      <c r="AI1774" s="236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  <c r="AZ1774"/>
      <c r="BA1774" s="236"/>
      <c r="BB1774"/>
    </row>
    <row r="1775" spans="1:54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 s="360"/>
      <c r="AA1775" s="360"/>
      <c r="AB1775"/>
      <c r="AC1775"/>
      <c r="AD1775" s="236"/>
      <c r="AE1775" s="236"/>
      <c r="AF1775" s="236"/>
      <c r="AG1775" s="236"/>
      <c r="AH1775" s="236"/>
      <c r="AI1775" s="236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  <c r="AZ1775"/>
      <c r="BA1775" s="236"/>
      <c r="BB1775"/>
    </row>
    <row r="1776" spans="1:54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 s="360"/>
      <c r="AA1776" s="360"/>
      <c r="AB1776"/>
      <c r="AC1776"/>
      <c r="AD1776" s="236"/>
      <c r="AE1776" s="236"/>
      <c r="AF1776" s="236"/>
      <c r="AG1776" s="236"/>
      <c r="AH1776" s="236"/>
      <c r="AI1776" s="23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  <c r="AZ1776"/>
      <c r="BA1776" s="236"/>
      <c r="BB1776"/>
    </row>
    <row r="1777" spans="1:54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 s="360"/>
      <c r="AA1777" s="360"/>
      <c r="AB1777"/>
      <c r="AC1777"/>
      <c r="AD1777" s="236"/>
      <c r="AE1777" s="236"/>
      <c r="AF1777" s="236"/>
      <c r="AG1777" s="236"/>
      <c r="AH1777" s="236"/>
      <c r="AI1777" s="236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  <c r="AZ1777"/>
      <c r="BA1777" s="236"/>
      <c r="BB1777"/>
    </row>
    <row r="1778" spans="1:54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 s="360"/>
      <c r="AA1778" s="360"/>
      <c r="AB1778"/>
      <c r="AC1778"/>
      <c r="AD1778" s="236"/>
      <c r="AE1778" s="236"/>
      <c r="AF1778" s="236"/>
      <c r="AG1778" s="236"/>
      <c r="AH1778" s="236"/>
      <c r="AI1778" s="236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  <c r="AZ1778"/>
      <c r="BA1778" s="236"/>
      <c r="BB1778"/>
    </row>
    <row r="1779" spans="1:54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 s="360"/>
      <c r="AA1779" s="360"/>
      <c r="AB1779"/>
      <c r="AC1779"/>
      <c r="AD1779" s="236"/>
      <c r="AE1779" s="236"/>
      <c r="AF1779" s="236"/>
      <c r="AG1779" s="236"/>
      <c r="AH1779" s="236"/>
      <c r="AI1779" s="236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  <c r="AZ1779"/>
      <c r="BA1779" s="236"/>
      <c r="BB1779"/>
    </row>
    <row r="1780" spans="1:54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 s="360"/>
      <c r="AA1780" s="360"/>
      <c r="AB1780"/>
      <c r="AC1780"/>
      <c r="AD1780" s="236"/>
      <c r="AE1780" s="236"/>
      <c r="AF1780" s="236"/>
      <c r="AG1780" s="236"/>
      <c r="AH1780" s="236"/>
      <c r="AI1780" s="236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  <c r="AZ1780"/>
      <c r="BA1780" s="236"/>
      <c r="BB1780"/>
    </row>
    <row r="1781" spans="1:54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 s="360"/>
      <c r="AA1781" s="360"/>
      <c r="AB1781"/>
      <c r="AC1781"/>
      <c r="AD1781" s="236"/>
      <c r="AE1781" s="236"/>
      <c r="AF1781" s="236"/>
      <c r="AG1781" s="236"/>
      <c r="AH1781" s="236"/>
      <c r="AI1781" s="236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  <c r="AZ1781"/>
      <c r="BA1781" s="236"/>
      <c r="BB1781"/>
    </row>
    <row r="1782" spans="1:54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 s="360"/>
      <c r="AA1782" s="360"/>
      <c r="AB1782"/>
      <c r="AC1782"/>
      <c r="AD1782" s="236"/>
      <c r="AE1782" s="236"/>
      <c r="AF1782" s="236"/>
      <c r="AG1782" s="236"/>
      <c r="AH1782" s="236"/>
      <c r="AI1782" s="236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  <c r="AZ1782"/>
      <c r="BA1782" s="236"/>
      <c r="BB1782"/>
    </row>
    <row r="1783" spans="1:54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 s="360"/>
      <c r="AA1783" s="360"/>
      <c r="AB1783"/>
      <c r="AC1783"/>
      <c r="AD1783" s="236"/>
      <c r="AE1783" s="236"/>
      <c r="AF1783" s="236"/>
      <c r="AG1783" s="236"/>
      <c r="AH1783" s="236"/>
      <c r="AI1783" s="236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  <c r="AZ1783"/>
      <c r="BA1783" s="236"/>
      <c r="BB1783"/>
    </row>
    <row r="1784" spans="1:54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 s="360"/>
      <c r="AA1784" s="360"/>
      <c r="AB1784"/>
      <c r="AC1784"/>
      <c r="AD1784" s="236"/>
      <c r="AE1784" s="236"/>
      <c r="AF1784" s="236"/>
      <c r="AG1784" s="236"/>
      <c r="AH1784" s="236"/>
      <c r="AI1784" s="236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  <c r="AZ1784"/>
      <c r="BA1784" s="236"/>
      <c r="BB1784"/>
    </row>
    <row r="1785" spans="1:54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 s="360"/>
      <c r="AA1785" s="360"/>
      <c r="AB1785"/>
      <c r="AC1785"/>
      <c r="AD1785" s="236"/>
      <c r="AE1785" s="236"/>
      <c r="AF1785" s="236"/>
      <c r="AG1785" s="236"/>
      <c r="AH1785" s="236"/>
      <c r="AI1785" s="236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  <c r="AZ1785"/>
      <c r="BA1785" s="236"/>
      <c r="BB1785"/>
    </row>
    <row r="1786" spans="1:54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 s="360"/>
      <c r="AA1786" s="360"/>
      <c r="AB1786"/>
      <c r="AC1786"/>
      <c r="AD1786" s="236"/>
      <c r="AE1786" s="236"/>
      <c r="AF1786" s="236"/>
      <c r="AG1786" s="236"/>
      <c r="AH1786" s="236"/>
      <c r="AI1786" s="236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  <c r="AY1786"/>
      <c r="AZ1786"/>
      <c r="BA1786" s="236"/>
      <c r="BB1786"/>
    </row>
    <row r="1787" spans="1:54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 s="360"/>
      <c r="AA1787" s="360"/>
      <c r="AB1787"/>
      <c r="AC1787"/>
      <c r="AD1787" s="236"/>
      <c r="AE1787" s="236"/>
      <c r="AF1787" s="236"/>
      <c r="AG1787" s="236"/>
      <c r="AH1787" s="236"/>
      <c r="AI1787" s="236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  <c r="AY1787"/>
      <c r="AZ1787"/>
      <c r="BA1787" s="236"/>
      <c r="BB1787"/>
    </row>
    <row r="1788" spans="1:54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 s="360"/>
      <c r="AA1788" s="360"/>
      <c r="AB1788"/>
      <c r="AC1788"/>
      <c r="AD1788" s="236"/>
      <c r="AE1788" s="236"/>
      <c r="AF1788" s="236"/>
      <c r="AG1788" s="236"/>
      <c r="AH1788" s="236"/>
      <c r="AI1788" s="236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  <c r="AZ1788"/>
      <c r="BA1788" s="236"/>
      <c r="BB1788"/>
    </row>
    <row r="1789" spans="1:54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 s="360"/>
      <c r="AA1789" s="360"/>
      <c r="AB1789"/>
      <c r="AC1789"/>
      <c r="AD1789" s="236"/>
      <c r="AE1789" s="236"/>
      <c r="AF1789" s="236"/>
      <c r="AG1789" s="236"/>
      <c r="AH1789" s="236"/>
      <c r="AI1789" s="236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  <c r="AY1789"/>
      <c r="AZ1789"/>
      <c r="BA1789" s="236"/>
      <c r="BB1789"/>
    </row>
    <row r="1790" spans="1:54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 s="360"/>
      <c r="AA1790" s="360"/>
      <c r="AB1790"/>
      <c r="AC1790"/>
      <c r="AD1790" s="236"/>
      <c r="AE1790" s="236"/>
      <c r="AF1790" s="236"/>
      <c r="AG1790" s="236"/>
      <c r="AH1790" s="236"/>
      <c r="AI1790" s="236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  <c r="AY1790"/>
      <c r="AZ1790"/>
      <c r="BA1790" s="236"/>
      <c r="BB1790"/>
    </row>
    <row r="1791" spans="1:54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 s="360"/>
      <c r="AA1791" s="360"/>
      <c r="AB1791"/>
      <c r="AC1791"/>
      <c r="AD1791" s="236"/>
      <c r="AE1791" s="236"/>
      <c r="AF1791" s="236"/>
      <c r="AG1791" s="236"/>
      <c r="AH1791" s="236"/>
      <c r="AI1791" s="236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  <c r="AY1791"/>
      <c r="AZ1791"/>
      <c r="BA1791" s="236"/>
      <c r="BB1791"/>
    </row>
    <row r="1792" spans="1:54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 s="360"/>
      <c r="AA1792" s="360"/>
      <c r="AB1792"/>
      <c r="AC1792"/>
      <c r="AD1792" s="236"/>
      <c r="AE1792" s="236"/>
      <c r="AF1792" s="236"/>
      <c r="AG1792" s="236"/>
      <c r="AH1792" s="236"/>
      <c r="AI1792" s="236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  <c r="AZ1792"/>
      <c r="BA1792" s="236"/>
      <c r="BB1792"/>
    </row>
    <row r="1793" spans="1:54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 s="360"/>
      <c r="AA1793" s="360"/>
      <c r="AB1793"/>
      <c r="AC1793"/>
      <c r="AD1793" s="236"/>
      <c r="AE1793" s="236"/>
      <c r="AF1793" s="236"/>
      <c r="AG1793" s="236"/>
      <c r="AH1793" s="236"/>
      <c r="AI1793" s="236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  <c r="AZ1793"/>
      <c r="BA1793" s="236"/>
      <c r="BB1793"/>
    </row>
    <row r="1794" spans="1:54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 s="360"/>
      <c r="AA1794" s="360"/>
      <c r="AB1794"/>
      <c r="AC1794"/>
      <c r="AD1794" s="236"/>
      <c r="AE1794" s="236"/>
      <c r="AF1794" s="236"/>
      <c r="AG1794" s="236"/>
      <c r="AH1794" s="236"/>
      <c r="AI1794" s="236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  <c r="AY1794"/>
      <c r="AZ1794"/>
      <c r="BA1794" s="236"/>
      <c r="BB1794"/>
    </row>
    <row r="1795" spans="1:54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 s="360"/>
      <c r="AA1795" s="360"/>
      <c r="AB1795"/>
      <c r="AC1795"/>
      <c r="AD1795" s="236"/>
      <c r="AE1795" s="236"/>
      <c r="AF1795" s="236"/>
      <c r="AG1795" s="236"/>
      <c r="AH1795" s="236"/>
      <c r="AI1795" s="236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  <c r="AY1795"/>
      <c r="AZ1795"/>
      <c r="BA1795" s="236"/>
      <c r="BB1795"/>
    </row>
    <row r="1796" spans="1:54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 s="360"/>
      <c r="AA1796" s="360"/>
      <c r="AB1796"/>
      <c r="AC1796"/>
      <c r="AD1796" s="236"/>
      <c r="AE1796" s="236"/>
      <c r="AF1796" s="236"/>
      <c r="AG1796" s="236"/>
      <c r="AH1796" s="236"/>
      <c r="AI1796" s="23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  <c r="AZ1796"/>
      <c r="BA1796" s="236"/>
      <c r="BB1796"/>
    </row>
    <row r="1797" spans="1:54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 s="360"/>
      <c r="AA1797" s="360"/>
      <c r="AB1797"/>
      <c r="AC1797"/>
      <c r="AD1797" s="236"/>
      <c r="AE1797" s="236"/>
      <c r="AF1797" s="236"/>
      <c r="AG1797" s="236"/>
      <c r="AH1797" s="236"/>
      <c r="AI1797" s="236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  <c r="AY1797"/>
      <c r="AZ1797"/>
      <c r="BA1797" s="236"/>
      <c r="BB1797"/>
    </row>
    <row r="1798" spans="1:54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 s="360"/>
      <c r="AA1798" s="360"/>
      <c r="AB1798"/>
      <c r="AC1798"/>
      <c r="AD1798" s="236"/>
      <c r="AE1798" s="236"/>
      <c r="AF1798" s="236"/>
      <c r="AG1798" s="236"/>
      <c r="AH1798" s="236"/>
      <c r="AI1798" s="236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  <c r="AZ1798"/>
      <c r="BA1798" s="236"/>
      <c r="BB1798"/>
    </row>
    <row r="1799" spans="1:54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 s="360"/>
      <c r="AA1799" s="360"/>
      <c r="AB1799"/>
      <c r="AC1799"/>
      <c r="AD1799" s="236"/>
      <c r="AE1799" s="236"/>
      <c r="AF1799" s="236"/>
      <c r="AG1799" s="236"/>
      <c r="AH1799" s="236"/>
      <c r="AI1799" s="236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  <c r="AZ1799"/>
      <c r="BA1799" s="236"/>
      <c r="BB1799"/>
    </row>
    <row r="1800" spans="1:54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 s="360"/>
      <c r="AA1800" s="360"/>
      <c r="AB1800"/>
      <c r="AC1800"/>
      <c r="AD1800" s="236"/>
      <c r="AE1800" s="236"/>
      <c r="AF1800" s="236"/>
      <c r="AG1800" s="236"/>
      <c r="AH1800" s="236"/>
      <c r="AI1800" s="236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 s="236"/>
      <c r="BB1800"/>
    </row>
    <row r="1801" spans="1:54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 s="360"/>
      <c r="AA1801" s="360"/>
      <c r="AB1801"/>
      <c r="AC1801"/>
      <c r="AD1801" s="236"/>
      <c r="AE1801" s="236"/>
      <c r="AF1801" s="236"/>
      <c r="AG1801" s="236"/>
      <c r="AH1801" s="236"/>
      <c r="AI1801" s="236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  <c r="AZ1801"/>
      <c r="BA1801" s="236"/>
      <c r="BB1801"/>
    </row>
    <row r="1802" spans="1:54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 s="360"/>
      <c r="AA1802" s="360"/>
      <c r="AB1802"/>
      <c r="AC1802"/>
      <c r="AD1802" s="236"/>
      <c r="AE1802" s="236"/>
      <c r="AF1802" s="236"/>
      <c r="AG1802" s="236"/>
      <c r="AH1802" s="236"/>
      <c r="AI1802" s="236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  <c r="AZ1802"/>
      <c r="BA1802" s="236"/>
      <c r="BB1802"/>
    </row>
    <row r="1803" spans="1:54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 s="360"/>
      <c r="AA1803" s="360"/>
      <c r="AB1803"/>
      <c r="AC1803"/>
      <c r="AD1803" s="236"/>
      <c r="AE1803" s="236"/>
      <c r="AF1803" s="236"/>
      <c r="AG1803" s="236"/>
      <c r="AH1803" s="236"/>
      <c r="AI1803" s="236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 s="236"/>
      <c r="BB1803"/>
    </row>
    <row r="1804" spans="1:54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 s="360"/>
      <c r="AA1804" s="360"/>
      <c r="AB1804"/>
      <c r="AC1804"/>
      <c r="AD1804" s="236"/>
      <c r="AE1804" s="236"/>
      <c r="AF1804" s="236"/>
      <c r="AG1804" s="236"/>
      <c r="AH1804" s="236"/>
      <c r="AI1804" s="236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  <c r="AZ1804"/>
      <c r="BA1804" s="236"/>
      <c r="BB1804"/>
    </row>
    <row r="1805" spans="1:54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 s="360"/>
      <c r="AA1805" s="360"/>
      <c r="AB1805"/>
      <c r="AC1805"/>
      <c r="AD1805" s="236"/>
      <c r="AE1805" s="236"/>
      <c r="AF1805" s="236"/>
      <c r="AG1805" s="236"/>
      <c r="AH1805" s="236"/>
      <c r="AI1805" s="236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 s="236"/>
      <c r="BB1805"/>
    </row>
    <row r="1806" spans="1:54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 s="360"/>
      <c r="AA1806" s="360"/>
      <c r="AB1806"/>
      <c r="AC1806"/>
      <c r="AD1806" s="236"/>
      <c r="AE1806" s="236"/>
      <c r="AF1806" s="236"/>
      <c r="AG1806" s="236"/>
      <c r="AH1806" s="236"/>
      <c r="AI1806" s="23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  <c r="AZ1806"/>
      <c r="BA1806" s="236"/>
      <c r="BB1806"/>
    </row>
    <row r="1807" spans="1:54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 s="360"/>
      <c r="AA1807" s="360"/>
      <c r="AB1807"/>
      <c r="AC1807"/>
      <c r="AD1807" s="236"/>
      <c r="AE1807" s="236"/>
      <c r="AF1807" s="236"/>
      <c r="AG1807" s="236"/>
      <c r="AH1807" s="236"/>
      <c r="AI1807" s="236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 s="236"/>
      <c r="BB1807"/>
    </row>
    <row r="1808" spans="1:54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 s="360"/>
      <c r="AA1808" s="360"/>
      <c r="AB1808"/>
      <c r="AC1808"/>
      <c r="AD1808" s="236"/>
      <c r="AE1808" s="236"/>
      <c r="AF1808" s="236"/>
      <c r="AG1808" s="236"/>
      <c r="AH1808" s="236"/>
      <c r="AI1808" s="236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  <c r="AZ1808"/>
      <c r="BA1808" s="236"/>
      <c r="BB1808"/>
    </row>
    <row r="1809" spans="1:54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 s="360"/>
      <c r="AA1809" s="360"/>
      <c r="AB1809"/>
      <c r="AC1809"/>
      <c r="AD1809" s="236"/>
      <c r="AE1809" s="236"/>
      <c r="AF1809" s="236"/>
      <c r="AG1809" s="236"/>
      <c r="AH1809" s="236"/>
      <c r="AI1809" s="236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  <c r="AZ1809"/>
      <c r="BA1809" s="236"/>
      <c r="BB1809"/>
    </row>
    <row r="1810" spans="1:54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 s="360"/>
      <c r="AA1810" s="360"/>
      <c r="AB1810"/>
      <c r="AC1810"/>
      <c r="AD1810" s="236"/>
      <c r="AE1810" s="236"/>
      <c r="AF1810" s="236"/>
      <c r="AG1810" s="236"/>
      <c r="AH1810" s="236"/>
      <c r="AI1810" s="236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  <c r="AZ1810"/>
      <c r="BA1810" s="236"/>
      <c r="BB1810"/>
    </row>
    <row r="1811" spans="1:54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 s="360"/>
      <c r="AA1811" s="360"/>
      <c r="AB1811"/>
      <c r="AC1811"/>
      <c r="AD1811" s="236"/>
      <c r="AE1811" s="236"/>
      <c r="AF1811" s="236"/>
      <c r="AG1811" s="236"/>
      <c r="AH1811" s="236"/>
      <c r="AI1811" s="236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  <c r="AZ1811"/>
      <c r="BA1811" s="236"/>
      <c r="BB1811"/>
    </row>
    <row r="1812" spans="1:54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 s="360"/>
      <c r="AA1812" s="360"/>
      <c r="AB1812"/>
      <c r="AC1812"/>
      <c r="AD1812" s="236"/>
      <c r="AE1812" s="236"/>
      <c r="AF1812" s="236"/>
      <c r="AG1812" s="236"/>
      <c r="AH1812" s="236"/>
      <c r="AI1812" s="236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  <c r="AZ1812"/>
      <c r="BA1812" s="236"/>
      <c r="BB1812"/>
    </row>
    <row r="1813" spans="1:54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 s="360"/>
      <c r="AA1813" s="360"/>
      <c r="AB1813"/>
      <c r="AC1813"/>
      <c r="AD1813" s="236"/>
      <c r="AE1813" s="236"/>
      <c r="AF1813" s="236"/>
      <c r="AG1813" s="236"/>
      <c r="AH1813" s="236"/>
      <c r="AI1813" s="236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  <c r="AZ1813"/>
      <c r="BA1813" s="236"/>
      <c r="BB1813"/>
    </row>
    <row r="1814" spans="1:54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 s="360"/>
      <c r="AA1814" s="360"/>
      <c r="AB1814"/>
      <c r="AC1814"/>
      <c r="AD1814" s="236"/>
      <c r="AE1814" s="236"/>
      <c r="AF1814" s="236"/>
      <c r="AG1814" s="236"/>
      <c r="AH1814" s="236"/>
      <c r="AI1814" s="236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  <c r="AZ1814"/>
      <c r="BA1814" s="236"/>
      <c r="BB1814"/>
    </row>
    <row r="1815" spans="1:54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 s="360"/>
      <c r="AA1815" s="360"/>
      <c r="AB1815"/>
      <c r="AC1815"/>
      <c r="AD1815" s="236"/>
      <c r="AE1815" s="236"/>
      <c r="AF1815" s="236"/>
      <c r="AG1815" s="236"/>
      <c r="AH1815" s="236"/>
      <c r="AI1815" s="236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  <c r="AZ1815"/>
      <c r="BA1815" s="236"/>
      <c r="BB1815"/>
    </row>
    <row r="1816" spans="1:54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 s="360"/>
      <c r="AA1816" s="360"/>
      <c r="AB1816"/>
      <c r="AC1816"/>
      <c r="AD1816" s="236"/>
      <c r="AE1816" s="236"/>
      <c r="AF1816" s="236"/>
      <c r="AG1816" s="236"/>
      <c r="AH1816" s="236"/>
      <c r="AI1816" s="23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  <c r="AZ1816"/>
      <c r="BA1816" s="236"/>
      <c r="BB1816"/>
    </row>
    <row r="1817" spans="1:54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 s="360"/>
      <c r="AA1817" s="360"/>
      <c r="AB1817"/>
      <c r="AC1817"/>
      <c r="AD1817" s="236"/>
      <c r="AE1817" s="236"/>
      <c r="AF1817" s="236"/>
      <c r="AG1817" s="236"/>
      <c r="AH1817" s="236"/>
      <c r="AI1817" s="236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  <c r="AZ1817"/>
      <c r="BA1817" s="236"/>
      <c r="BB1817"/>
    </row>
    <row r="1818" spans="1:54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 s="360"/>
      <c r="AA1818" s="360"/>
      <c r="AB1818"/>
      <c r="AC1818"/>
      <c r="AD1818" s="236"/>
      <c r="AE1818" s="236"/>
      <c r="AF1818" s="236"/>
      <c r="AG1818" s="236"/>
      <c r="AH1818" s="236"/>
      <c r="AI1818" s="236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  <c r="AZ1818"/>
      <c r="BA1818" s="236"/>
      <c r="BB1818"/>
    </row>
    <row r="1819" spans="1:54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 s="360"/>
      <c r="AA1819" s="360"/>
      <c r="AB1819"/>
      <c r="AC1819"/>
      <c r="AD1819" s="236"/>
      <c r="AE1819" s="236"/>
      <c r="AF1819" s="236"/>
      <c r="AG1819" s="236"/>
      <c r="AH1819" s="236"/>
      <c r="AI1819" s="236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  <c r="AZ1819"/>
      <c r="BA1819" s="236"/>
      <c r="BB1819"/>
    </row>
    <row r="1820" spans="1:54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 s="360"/>
      <c r="AA1820" s="360"/>
      <c r="AB1820"/>
      <c r="AC1820"/>
      <c r="AD1820" s="236"/>
      <c r="AE1820" s="236"/>
      <c r="AF1820" s="236"/>
      <c r="AG1820" s="236"/>
      <c r="AH1820" s="236"/>
      <c r="AI1820" s="236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  <c r="AZ1820"/>
      <c r="BA1820" s="236"/>
      <c r="BB1820"/>
    </row>
    <row r="1821" spans="1:54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 s="360"/>
      <c r="AA1821" s="360"/>
      <c r="AB1821"/>
      <c r="AC1821"/>
      <c r="AD1821" s="236"/>
      <c r="AE1821" s="236"/>
      <c r="AF1821" s="236"/>
      <c r="AG1821" s="236"/>
      <c r="AH1821" s="236"/>
      <c r="AI1821" s="236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  <c r="AZ1821"/>
      <c r="BA1821" s="236"/>
      <c r="BB1821"/>
    </row>
    <row r="1822" spans="1:54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 s="360"/>
      <c r="AA1822" s="360"/>
      <c r="AB1822"/>
      <c r="AC1822"/>
      <c r="AD1822" s="236"/>
      <c r="AE1822" s="236"/>
      <c r="AF1822" s="236"/>
      <c r="AG1822" s="236"/>
      <c r="AH1822" s="236"/>
      <c r="AI1822" s="236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  <c r="AZ1822"/>
      <c r="BA1822" s="236"/>
      <c r="BB1822"/>
    </row>
    <row r="1823" spans="1:54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 s="360"/>
      <c r="AA1823" s="360"/>
      <c r="AB1823"/>
      <c r="AC1823"/>
      <c r="AD1823" s="236"/>
      <c r="AE1823" s="236"/>
      <c r="AF1823" s="236"/>
      <c r="AG1823" s="236"/>
      <c r="AH1823" s="236"/>
      <c r="AI1823" s="236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  <c r="AZ1823"/>
      <c r="BA1823" s="236"/>
      <c r="BB1823"/>
    </row>
    <row r="1824" spans="1:54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 s="360"/>
      <c r="AA1824" s="360"/>
      <c r="AB1824"/>
      <c r="AC1824"/>
      <c r="AD1824" s="236"/>
      <c r="AE1824" s="236"/>
      <c r="AF1824" s="236"/>
      <c r="AG1824" s="236"/>
      <c r="AH1824" s="236"/>
      <c r="AI1824" s="236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  <c r="AZ1824"/>
      <c r="BA1824" s="236"/>
      <c r="BB1824"/>
    </row>
    <row r="1825" spans="1:54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 s="360"/>
      <c r="AA1825" s="360"/>
      <c r="AB1825"/>
      <c r="AC1825"/>
      <c r="AD1825" s="236"/>
      <c r="AE1825" s="236"/>
      <c r="AF1825" s="236"/>
      <c r="AG1825" s="236"/>
      <c r="AH1825" s="236"/>
      <c r="AI1825" s="236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  <c r="AZ1825"/>
      <c r="BA1825" s="236"/>
      <c r="BB1825"/>
    </row>
    <row r="1826" spans="1:54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 s="360"/>
      <c r="AA1826" s="360"/>
      <c r="AB1826"/>
      <c r="AC1826"/>
      <c r="AD1826" s="236"/>
      <c r="AE1826" s="236"/>
      <c r="AF1826" s="236"/>
      <c r="AG1826" s="236"/>
      <c r="AH1826" s="236"/>
      <c r="AI1826" s="23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  <c r="AZ1826"/>
      <c r="BA1826" s="236"/>
      <c r="BB1826"/>
    </row>
    <row r="1827" spans="1:54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 s="360"/>
      <c r="AA1827" s="360"/>
      <c r="AB1827"/>
      <c r="AC1827"/>
      <c r="AD1827" s="236"/>
      <c r="AE1827" s="236"/>
      <c r="AF1827" s="236"/>
      <c r="AG1827" s="236"/>
      <c r="AH1827" s="236"/>
      <c r="AI1827" s="236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  <c r="AY1827"/>
      <c r="AZ1827"/>
      <c r="BA1827" s="236"/>
      <c r="BB1827"/>
    </row>
    <row r="1828" spans="1:54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 s="360"/>
      <c r="AA1828" s="360"/>
      <c r="AB1828"/>
      <c r="AC1828"/>
      <c r="AD1828" s="236"/>
      <c r="AE1828" s="236"/>
      <c r="AF1828" s="236"/>
      <c r="AG1828" s="236"/>
      <c r="AH1828" s="236"/>
      <c r="AI1828" s="236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  <c r="AY1828"/>
      <c r="AZ1828"/>
      <c r="BA1828" s="236"/>
      <c r="BB1828"/>
    </row>
    <row r="1829" spans="1:54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 s="360"/>
      <c r="AA1829" s="360"/>
      <c r="AB1829"/>
      <c r="AC1829"/>
      <c r="AD1829" s="236"/>
      <c r="AE1829" s="236"/>
      <c r="AF1829" s="236"/>
      <c r="AG1829" s="236"/>
      <c r="AH1829" s="236"/>
      <c r="AI1829" s="236"/>
      <c r="AJ1829"/>
      <c r="AK1829"/>
      <c r="AL1829"/>
      <c r="AM1829"/>
      <c r="AN1829"/>
      <c r="AO1829"/>
      <c r="AP1829"/>
      <c r="AQ1829"/>
      <c r="AR1829"/>
      <c r="AS1829"/>
      <c r="AT1829"/>
      <c r="AU1829"/>
      <c r="AV1829"/>
      <c r="AW1829"/>
      <c r="AX1829"/>
      <c r="AY1829"/>
      <c r="AZ1829"/>
      <c r="BA1829" s="236"/>
      <c r="BB1829"/>
    </row>
    <row r="1830" spans="1:54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 s="360"/>
      <c r="AA1830" s="360"/>
      <c r="AB1830"/>
      <c r="AC1830"/>
      <c r="AD1830" s="236"/>
      <c r="AE1830" s="236"/>
      <c r="AF1830" s="236"/>
      <c r="AG1830" s="236"/>
      <c r="AH1830" s="236"/>
      <c r="AI1830" s="236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  <c r="AY1830"/>
      <c r="AZ1830"/>
      <c r="BA1830" s="236"/>
      <c r="BB1830"/>
    </row>
    <row r="1831" spans="1:54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 s="360"/>
      <c r="AA1831" s="360"/>
      <c r="AB1831"/>
      <c r="AC1831"/>
      <c r="AD1831" s="236"/>
      <c r="AE1831" s="236"/>
      <c r="AF1831" s="236"/>
      <c r="AG1831" s="236"/>
      <c r="AH1831" s="236"/>
      <c r="AI1831" s="236"/>
      <c r="AJ1831"/>
      <c r="AK1831"/>
      <c r="AL1831"/>
      <c r="AM1831"/>
      <c r="AN1831"/>
      <c r="AO1831"/>
      <c r="AP1831"/>
      <c r="AQ1831"/>
      <c r="AR1831"/>
      <c r="AS1831"/>
      <c r="AT1831"/>
      <c r="AU1831"/>
      <c r="AV1831"/>
      <c r="AW1831"/>
      <c r="AX1831"/>
      <c r="AY1831"/>
      <c r="AZ1831"/>
      <c r="BA1831" s="236"/>
      <c r="BB1831"/>
    </row>
    <row r="1832" spans="1:54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 s="360"/>
      <c r="AA1832" s="360"/>
      <c r="AB1832"/>
      <c r="AC1832"/>
      <c r="AD1832" s="236"/>
      <c r="AE1832" s="236"/>
      <c r="AF1832" s="236"/>
      <c r="AG1832" s="236"/>
      <c r="AH1832" s="236"/>
      <c r="AI1832" s="236"/>
      <c r="AJ1832"/>
      <c r="AK1832"/>
      <c r="AL1832"/>
      <c r="AM1832"/>
      <c r="AN1832"/>
      <c r="AO1832"/>
      <c r="AP1832"/>
      <c r="AQ1832"/>
      <c r="AR1832"/>
      <c r="AS1832"/>
      <c r="AT1832"/>
      <c r="AU1832"/>
      <c r="AV1832"/>
      <c r="AW1832"/>
      <c r="AX1832"/>
      <c r="AY1832"/>
      <c r="AZ1832"/>
      <c r="BA1832" s="236"/>
      <c r="BB1832"/>
    </row>
    <row r="1833" spans="1:54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 s="360"/>
      <c r="AA1833" s="360"/>
      <c r="AB1833"/>
      <c r="AC1833"/>
      <c r="AD1833" s="236"/>
      <c r="AE1833" s="236"/>
      <c r="AF1833" s="236"/>
      <c r="AG1833" s="236"/>
      <c r="AH1833" s="236"/>
      <c r="AI1833" s="236"/>
      <c r="AJ1833"/>
      <c r="AK1833"/>
      <c r="AL1833"/>
      <c r="AM1833"/>
      <c r="AN1833"/>
      <c r="AO1833"/>
      <c r="AP1833"/>
      <c r="AQ1833"/>
      <c r="AR1833"/>
      <c r="AS1833"/>
      <c r="AT1833"/>
      <c r="AU1833"/>
      <c r="AV1833"/>
      <c r="AW1833"/>
      <c r="AX1833"/>
      <c r="AY1833"/>
      <c r="AZ1833"/>
      <c r="BA1833" s="236"/>
      <c r="BB1833"/>
    </row>
    <row r="1834" spans="1:54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 s="360"/>
      <c r="AA1834" s="360"/>
      <c r="AB1834"/>
      <c r="AC1834"/>
      <c r="AD1834" s="236"/>
      <c r="AE1834" s="236"/>
      <c r="AF1834" s="236"/>
      <c r="AG1834" s="236"/>
      <c r="AH1834" s="236"/>
      <c r="AI1834" s="236"/>
      <c r="AJ1834"/>
      <c r="AK1834"/>
      <c r="AL1834"/>
      <c r="AM1834"/>
      <c r="AN1834"/>
      <c r="AO1834"/>
      <c r="AP1834"/>
      <c r="AQ1834"/>
      <c r="AR1834"/>
      <c r="AS1834"/>
      <c r="AT1834"/>
      <c r="AU1834"/>
      <c r="AV1834"/>
      <c r="AW1834"/>
      <c r="AX1834"/>
      <c r="AY1834"/>
      <c r="AZ1834"/>
      <c r="BA1834" s="236"/>
      <c r="BB1834"/>
    </row>
    <row r="1835" spans="1:54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 s="360"/>
      <c r="AA1835" s="360"/>
      <c r="AB1835"/>
      <c r="AC1835"/>
      <c r="AD1835" s="236"/>
      <c r="AE1835" s="236"/>
      <c r="AF1835" s="236"/>
      <c r="AG1835" s="236"/>
      <c r="AH1835" s="236"/>
      <c r="AI1835" s="236"/>
      <c r="AJ1835"/>
      <c r="AK1835"/>
      <c r="AL1835"/>
      <c r="AM1835"/>
      <c r="AN1835"/>
      <c r="AO1835"/>
      <c r="AP1835"/>
      <c r="AQ1835"/>
      <c r="AR1835"/>
      <c r="AS1835"/>
      <c r="AT1835"/>
      <c r="AU1835"/>
      <c r="AV1835"/>
      <c r="AW1835"/>
      <c r="AX1835"/>
      <c r="AY1835"/>
      <c r="AZ1835"/>
      <c r="BA1835" s="236"/>
      <c r="BB1835"/>
    </row>
    <row r="1836" spans="1:54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 s="360"/>
      <c r="AA1836" s="360"/>
      <c r="AB1836"/>
      <c r="AC1836"/>
      <c r="AD1836" s="236"/>
      <c r="AE1836" s="236"/>
      <c r="AF1836" s="236"/>
      <c r="AG1836" s="236"/>
      <c r="AH1836" s="236"/>
      <c r="AI1836" s="236"/>
      <c r="AJ1836"/>
      <c r="AK1836"/>
      <c r="AL1836"/>
      <c r="AM1836"/>
      <c r="AN1836"/>
      <c r="AO1836"/>
      <c r="AP1836"/>
      <c r="AQ1836"/>
      <c r="AR1836"/>
      <c r="AS1836"/>
      <c r="AT1836"/>
      <c r="AU1836"/>
      <c r="AV1836"/>
      <c r="AW1836"/>
      <c r="AX1836"/>
      <c r="AY1836"/>
      <c r="AZ1836"/>
      <c r="BA1836" s="236"/>
      <c r="BB1836"/>
    </row>
    <row r="1837" spans="1:54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 s="360"/>
      <c r="AA1837" s="360"/>
      <c r="AB1837"/>
      <c r="AC1837"/>
      <c r="AD1837" s="236"/>
      <c r="AE1837" s="236"/>
      <c r="AF1837" s="236"/>
      <c r="AG1837" s="236"/>
      <c r="AH1837" s="236"/>
      <c r="AI1837" s="236"/>
      <c r="AJ1837"/>
      <c r="AK1837"/>
      <c r="AL1837"/>
      <c r="AM1837"/>
      <c r="AN1837"/>
      <c r="AO1837"/>
      <c r="AP1837"/>
      <c r="AQ1837"/>
      <c r="AR1837"/>
      <c r="AS1837"/>
      <c r="AT1837"/>
      <c r="AU1837"/>
      <c r="AV1837"/>
      <c r="AW1837"/>
      <c r="AX1837"/>
      <c r="AY1837"/>
      <c r="AZ1837"/>
      <c r="BA1837" s="236"/>
      <c r="BB1837"/>
    </row>
    <row r="1838" spans="1:54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 s="360"/>
      <c r="AA1838" s="360"/>
      <c r="AB1838"/>
      <c r="AC1838"/>
      <c r="AD1838" s="236"/>
      <c r="AE1838" s="236"/>
      <c r="AF1838" s="236"/>
      <c r="AG1838" s="236"/>
      <c r="AH1838" s="236"/>
      <c r="AI1838" s="236"/>
      <c r="AJ1838"/>
      <c r="AK1838"/>
      <c r="AL1838"/>
      <c r="AM1838"/>
      <c r="AN1838"/>
      <c r="AO1838"/>
      <c r="AP1838"/>
      <c r="AQ1838"/>
      <c r="AR1838"/>
      <c r="AS1838"/>
      <c r="AT1838"/>
      <c r="AU1838"/>
      <c r="AV1838"/>
      <c r="AW1838"/>
      <c r="AX1838"/>
      <c r="AY1838"/>
      <c r="AZ1838"/>
      <c r="BA1838" s="236"/>
      <c r="BB1838"/>
    </row>
    <row r="1839" spans="1:54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 s="360"/>
      <c r="AA1839" s="360"/>
      <c r="AB1839"/>
      <c r="AC1839"/>
      <c r="AD1839" s="236"/>
      <c r="AE1839" s="236"/>
      <c r="AF1839" s="236"/>
      <c r="AG1839" s="236"/>
      <c r="AH1839" s="236"/>
      <c r="AI1839" s="236"/>
      <c r="AJ1839"/>
      <c r="AK1839"/>
      <c r="AL1839"/>
      <c r="AM1839"/>
      <c r="AN1839"/>
      <c r="AO1839"/>
      <c r="AP1839"/>
      <c r="AQ1839"/>
      <c r="AR1839"/>
      <c r="AS1839"/>
      <c r="AT1839"/>
      <c r="AU1839"/>
      <c r="AV1839"/>
      <c r="AW1839"/>
      <c r="AX1839"/>
      <c r="AY1839"/>
      <c r="AZ1839"/>
      <c r="BA1839" s="236"/>
      <c r="BB1839"/>
    </row>
    <row r="1840" spans="1:54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 s="360"/>
      <c r="AA1840" s="360"/>
      <c r="AB1840"/>
      <c r="AC1840"/>
      <c r="AD1840" s="236"/>
      <c r="AE1840" s="236"/>
      <c r="AF1840" s="236"/>
      <c r="AG1840" s="236"/>
      <c r="AH1840" s="236"/>
      <c r="AI1840" s="236"/>
      <c r="AJ1840"/>
      <c r="AK1840"/>
      <c r="AL1840"/>
      <c r="AM1840"/>
      <c r="AN1840"/>
      <c r="AO1840"/>
      <c r="AP1840"/>
      <c r="AQ1840"/>
      <c r="AR1840"/>
      <c r="AS1840"/>
      <c r="AT1840"/>
      <c r="AU1840"/>
      <c r="AV1840"/>
      <c r="AW1840"/>
      <c r="AX1840"/>
      <c r="AY1840"/>
      <c r="AZ1840"/>
      <c r="BA1840" s="236"/>
      <c r="BB1840"/>
    </row>
    <row r="1841" spans="1:54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 s="360"/>
      <c r="AA1841" s="360"/>
      <c r="AB1841"/>
      <c r="AC1841"/>
      <c r="AD1841" s="236"/>
      <c r="AE1841" s="236"/>
      <c r="AF1841" s="236"/>
      <c r="AG1841" s="236"/>
      <c r="AH1841" s="236"/>
      <c r="AI1841" s="236"/>
      <c r="AJ1841"/>
      <c r="AK1841"/>
      <c r="AL1841"/>
      <c r="AM1841"/>
      <c r="AN1841"/>
      <c r="AO1841"/>
      <c r="AP1841"/>
      <c r="AQ1841"/>
      <c r="AR1841"/>
      <c r="AS1841"/>
      <c r="AT1841"/>
      <c r="AU1841"/>
      <c r="AV1841"/>
      <c r="AW1841"/>
      <c r="AX1841"/>
      <c r="AY1841"/>
      <c r="AZ1841"/>
      <c r="BA1841" s="236"/>
      <c r="BB1841"/>
    </row>
    <row r="1842" spans="1:54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 s="360"/>
      <c r="AA1842" s="360"/>
      <c r="AB1842"/>
      <c r="AC1842"/>
      <c r="AD1842" s="236"/>
      <c r="AE1842" s="236"/>
      <c r="AF1842" s="236"/>
      <c r="AG1842" s="236"/>
      <c r="AH1842" s="236"/>
      <c r="AI1842" s="236"/>
      <c r="AJ1842"/>
      <c r="AK1842"/>
      <c r="AL1842"/>
      <c r="AM1842"/>
      <c r="AN1842"/>
      <c r="AO1842"/>
      <c r="AP1842"/>
      <c r="AQ1842"/>
      <c r="AR1842"/>
      <c r="AS1842"/>
      <c r="AT1842"/>
      <c r="AU1842"/>
      <c r="AV1842"/>
      <c r="AW1842"/>
      <c r="AX1842"/>
      <c r="AY1842"/>
      <c r="AZ1842"/>
      <c r="BA1842" s="236"/>
      <c r="BB1842"/>
    </row>
    <row r="1843" spans="1:54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 s="360"/>
      <c r="AA1843" s="360"/>
      <c r="AB1843"/>
      <c r="AC1843"/>
      <c r="AD1843" s="236"/>
      <c r="AE1843" s="236"/>
      <c r="AF1843" s="236"/>
      <c r="AG1843" s="236"/>
      <c r="AH1843" s="236"/>
      <c r="AI1843" s="236"/>
      <c r="AJ1843"/>
      <c r="AK1843"/>
      <c r="AL1843"/>
      <c r="AM1843"/>
      <c r="AN1843"/>
      <c r="AO1843"/>
      <c r="AP1843"/>
      <c r="AQ1843"/>
      <c r="AR1843"/>
      <c r="AS1843"/>
      <c r="AT1843"/>
      <c r="AU1843"/>
      <c r="AV1843"/>
      <c r="AW1843"/>
      <c r="AX1843"/>
      <c r="AY1843"/>
      <c r="AZ1843"/>
      <c r="BA1843" s="236"/>
      <c r="BB1843"/>
    </row>
    <row r="1844" spans="1:54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 s="360"/>
      <c r="AA1844" s="360"/>
      <c r="AB1844"/>
      <c r="AC1844"/>
      <c r="AD1844" s="236"/>
      <c r="AE1844" s="236"/>
      <c r="AF1844" s="236"/>
      <c r="AG1844" s="236"/>
      <c r="AH1844" s="236"/>
      <c r="AI1844" s="236"/>
      <c r="AJ1844"/>
      <c r="AK1844"/>
      <c r="AL1844"/>
      <c r="AM1844"/>
      <c r="AN1844"/>
      <c r="AO1844"/>
      <c r="AP1844"/>
      <c r="AQ1844"/>
      <c r="AR1844"/>
      <c r="AS1844"/>
      <c r="AT1844"/>
      <c r="AU1844"/>
      <c r="AV1844"/>
      <c r="AW1844"/>
      <c r="AX1844"/>
      <c r="AY1844"/>
      <c r="AZ1844"/>
      <c r="BA1844" s="236"/>
      <c r="BB1844"/>
    </row>
    <row r="1845" spans="1:54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 s="360"/>
      <c r="AA1845" s="360"/>
      <c r="AB1845"/>
      <c r="AC1845"/>
      <c r="AD1845" s="236"/>
      <c r="AE1845" s="236"/>
      <c r="AF1845" s="236"/>
      <c r="AG1845" s="236"/>
      <c r="AH1845" s="236"/>
      <c r="AI1845" s="236"/>
      <c r="AJ1845"/>
      <c r="AK1845"/>
      <c r="AL1845"/>
      <c r="AM1845"/>
      <c r="AN1845"/>
      <c r="AO1845"/>
      <c r="AP1845"/>
      <c r="AQ1845"/>
      <c r="AR1845"/>
      <c r="AS1845"/>
      <c r="AT1845"/>
      <c r="AU1845"/>
      <c r="AV1845"/>
      <c r="AW1845"/>
      <c r="AX1845"/>
      <c r="AY1845"/>
      <c r="AZ1845"/>
      <c r="BA1845" s="236"/>
      <c r="BB1845"/>
    </row>
    <row r="1846" spans="1:54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 s="360"/>
      <c r="AA1846" s="360"/>
      <c r="AB1846"/>
      <c r="AC1846"/>
      <c r="AD1846" s="236"/>
      <c r="AE1846" s="236"/>
      <c r="AF1846" s="236"/>
      <c r="AG1846" s="236"/>
      <c r="AH1846" s="236"/>
      <c r="AI1846" s="236"/>
      <c r="AJ1846"/>
      <c r="AK1846"/>
      <c r="AL1846"/>
      <c r="AM1846"/>
      <c r="AN1846"/>
      <c r="AO1846"/>
      <c r="AP1846"/>
      <c r="AQ1846"/>
      <c r="AR1846"/>
      <c r="AS1846"/>
      <c r="AT1846"/>
      <c r="AU1846"/>
      <c r="AV1846"/>
      <c r="AW1846"/>
      <c r="AX1846"/>
      <c r="AY1846"/>
      <c r="AZ1846"/>
      <c r="BA1846" s="236"/>
      <c r="BB1846"/>
    </row>
    <row r="1847" spans="1:54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 s="360"/>
      <c r="AA1847" s="360"/>
      <c r="AB1847"/>
      <c r="AC1847"/>
      <c r="AD1847" s="236"/>
      <c r="AE1847" s="236"/>
      <c r="AF1847" s="236"/>
      <c r="AG1847" s="236"/>
      <c r="AH1847" s="236"/>
      <c r="AI1847" s="236"/>
      <c r="AJ1847"/>
      <c r="AK1847"/>
      <c r="AL1847"/>
      <c r="AM1847"/>
      <c r="AN1847"/>
      <c r="AO1847"/>
      <c r="AP1847"/>
      <c r="AQ1847"/>
      <c r="AR1847"/>
      <c r="AS1847"/>
      <c r="AT1847"/>
      <c r="AU1847"/>
      <c r="AV1847"/>
      <c r="AW1847"/>
      <c r="AX1847"/>
      <c r="AY1847"/>
      <c r="AZ1847"/>
      <c r="BA1847" s="236"/>
      <c r="BB1847"/>
    </row>
    <row r="1848" spans="1:54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 s="360"/>
      <c r="AA1848" s="360"/>
      <c r="AB1848"/>
      <c r="AC1848"/>
      <c r="AD1848" s="236"/>
      <c r="AE1848" s="236"/>
      <c r="AF1848" s="236"/>
      <c r="AG1848" s="236"/>
      <c r="AH1848" s="236"/>
      <c r="AI1848" s="236"/>
      <c r="AJ1848"/>
      <c r="AK1848"/>
      <c r="AL1848"/>
      <c r="AM1848"/>
      <c r="AN1848"/>
      <c r="AO1848"/>
      <c r="AP1848"/>
      <c r="AQ1848"/>
      <c r="AR1848"/>
      <c r="AS1848"/>
      <c r="AT1848"/>
      <c r="AU1848"/>
      <c r="AV1848"/>
      <c r="AW1848"/>
      <c r="AX1848"/>
      <c r="AY1848"/>
      <c r="AZ1848"/>
      <c r="BA1848" s="236"/>
      <c r="BB1848"/>
    </row>
    <row r="1849" spans="1:54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 s="360"/>
      <c r="AA1849" s="360"/>
      <c r="AB1849"/>
      <c r="AC1849"/>
      <c r="AD1849" s="236"/>
      <c r="AE1849" s="236"/>
      <c r="AF1849" s="236"/>
      <c r="AG1849" s="236"/>
      <c r="AH1849" s="236"/>
      <c r="AI1849" s="236"/>
      <c r="AJ1849"/>
      <c r="AK1849"/>
      <c r="AL1849"/>
      <c r="AM1849"/>
      <c r="AN1849"/>
      <c r="AO1849"/>
      <c r="AP1849"/>
      <c r="AQ1849"/>
      <c r="AR1849"/>
      <c r="AS1849"/>
      <c r="AT1849"/>
      <c r="AU1849"/>
      <c r="AV1849"/>
      <c r="AW1849"/>
      <c r="AX1849"/>
      <c r="AY1849"/>
      <c r="AZ1849"/>
      <c r="BA1849" s="236"/>
      <c r="BB1849"/>
    </row>
    <row r="1850" spans="1:54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 s="360"/>
      <c r="AA1850" s="360"/>
      <c r="AB1850"/>
      <c r="AC1850"/>
      <c r="AD1850" s="236"/>
      <c r="AE1850" s="236"/>
      <c r="AF1850" s="236"/>
      <c r="AG1850" s="236"/>
      <c r="AH1850" s="236"/>
      <c r="AI1850" s="236"/>
      <c r="AJ1850"/>
      <c r="AK1850"/>
      <c r="AL1850"/>
      <c r="AM1850"/>
      <c r="AN1850"/>
      <c r="AO1850"/>
      <c r="AP1850"/>
      <c r="AQ1850"/>
      <c r="AR1850"/>
      <c r="AS1850"/>
      <c r="AT1850"/>
      <c r="AU1850"/>
      <c r="AV1850"/>
      <c r="AW1850"/>
      <c r="AX1850"/>
      <c r="AY1850"/>
      <c r="AZ1850"/>
      <c r="BA1850" s="236"/>
      <c r="BB1850"/>
    </row>
    <row r="1851" spans="1:54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 s="360"/>
      <c r="AA1851" s="360"/>
      <c r="AB1851"/>
      <c r="AC1851"/>
      <c r="AD1851" s="236"/>
      <c r="AE1851" s="236"/>
      <c r="AF1851" s="236"/>
      <c r="AG1851" s="236"/>
      <c r="AH1851" s="236"/>
      <c r="AI1851" s="236"/>
      <c r="AJ1851"/>
      <c r="AK1851"/>
      <c r="AL1851"/>
      <c r="AM1851"/>
      <c r="AN1851"/>
      <c r="AO1851"/>
      <c r="AP1851"/>
      <c r="AQ1851"/>
      <c r="AR1851"/>
      <c r="AS1851"/>
      <c r="AT1851"/>
      <c r="AU1851"/>
      <c r="AV1851"/>
      <c r="AW1851"/>
      <c r="AX1851"/>
      <c r="AY1851"/>
      <c r="AZ1851"/>
      <c r="BA1851" s="236"/>
      <c r="BB1851"/>
    </row>
    <row r="1852" spans="1:54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 s="360"/>
      <c r="AA1852" s="360"/>
      <c r="AB1852"/>
      <c r="AC1852"/>
      <c r="AD1852" s="236"/>
      <c r="AE1852" s="236"/>
      <c r="AF1852" s="236"/>
      <c r="AG1852" s="236"/>
      <c r="AH1852" s="236"/>
      <c r="AI1852" s="236"/>
      <c r="AJ1852"/>
      <c r="AK1852"/>
      <c r="AL1852"/>
      <c r="AM1852"/>
      <c r="AN1852"/>
      <c r="AO1852"/>
      <c r="AP1852"/>
      <c r="AQ1852"/>
      <c r="AR1852"/>
      <c r="AS1852"/>
      <c r="AT1852"/>
      <c r="AU1852"/>
      <c r="AV1852"/>
      <c r="AW1852"/>
      <c r="AX1852"/>
      <c r="AY1852"/>
      <c r="AZ1852"/>
      <c r="BA1852" s="236"/>
      <c r="BB1852"/>
    </row>
    <row r="1853" spans="1:54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 s="360"/>
      <c r="AA1853" s="360"/>
      <c r="AB1853"/>
      <c r="AC1853"/>
      <c r="AD1853" s="236"/>
      <c r="AE1853" s="236"/>
      <c r="AF1853" s="236"/>
      <c r="AG1853" s="236"/>
      <c r="AH1853" s="236"/>
      <c r="AI1853" s="236"/>
      <c r="AJ1853"/>
      <c r="AK1853"/>
      <c r="AL1853"/>
      <c r="AM1853"/>
      <c r="AN1853"/>
      <c r="AO1853"/>
      <c r="AP1853"/>
      <c r="AQ1853"/>
      <c r="AR1853"/>
      <c r="AS1853"/>
      <c r="AT1853"/>
      <c r="AU1853"/>
      <c r="AV1853"/>
      <c r="AW1853"/>
      <c r="AX1853"/>
      <c r="AY1853"/>
      <c r="AZ1853"/>
      <c r="BA1853" s="236"/>
      <c r="BB1853"/>
    </row>
    <row r="1854" spans="1:54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 s="360"/>
      <c r="AA1854" s="360"/>
      <c r="AB1854"/>
      <c r="AC1854"/>
      <c r="AD1854" s="236"/>
      <c r="AE1854" s="236"/>
      <c r="AF1854" s="236"/>
      <c r="AG1854" s="236"/>
      <c r="AH1854" s="236"/>
      <c r="AI1854" s="236"/>
      <c r="AJ1854"/>
      <c r="AK1854"/>
      <c r="AL1854"/>
      <c r="AM1854"/>
      <c r="AN1854"/>
      <c r="AO1854"/>
      <c r="AP1854"/>
      <c r="AQ1854"/>
      <c r="AR1854"/>
      <c r="AS1854"/>
      <c r="AT1854"/>
      <c r="AU1854"/>
      <c r="AV1854"/>
      <c r="AW1854"/>
      <c r="AX1854"/>
      <c r="AY1854"/>
      <c r="AZ1854"/>
      <c r="BA1854" s="236"/>
      <c r="BB1854"/>
    </row>
    <row r="1855" spans="1:54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 s="360"/>
      <c r="AA1855" s="360"/>
      <c r="AB1855"/>
      <c r="AC1855"/>
      <c r="AD1855" s="236"/>
      <c r="AE1855" s="236"/>
      <c r="AF1855" s="236"/>
      <c r="AG1855" s="236"/>
      <c r="AH1855" s="236"/>
      <c r="AI1855" s="236"/>
      <c r="AJ1855"/>
      <c r="AK1855"/>
      <c r="AL1855"/>
      <c r="AM1855"/>
      <c r="AN1855"/>
      <c r="AO1855"/>
      <c r="AP1855"/>
      <c r="AQ1855"/>
      <c r="AR1855"/>
      <c r="AS1855"/>
      <c r="AT1855"/>
      <c r="AU1855"/>
      <c r="AV1855"/>
      <c r="AW1855"/>
      <c r="AX1855"/>
      <c r="AY1855"/>
      <c r="AZ1855"/>
      <c r="BA1855" s="236"/>
      <c r="BB1855"/>
    </row>
    <row r="1856" spans="1:54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 s="360"/>
      <c r="AA1856" s="360"/>
      <c r="AB1856"/>
      <c r="AC1856"/>
      <c r="AD1856" s="236"/>
      <c r="AE1856" s="236"/>
      <c r="AF1856" s="236"/>
      <c r="AG1856" s="236"/>
      <c r="AH1856" s="236"/>
      <c r="AI1856" s="236"/>
      <c r="AJ1856"/>
      <c r="AK1856"/>
      <c r="AL1856"/>
      <c r="AM1856"/>
      <c r="AN1856"/>
      <c r="AO1856"/>
      <c r="AP1856"/>
      <c r="AQ1856"/>
      <c r="AR1856"/>
      <c r="AS1856"/>
      <c r="AT1856"/>
      <c r="AU1856"/>
      <c r="AV1856"/>
      <c r="AW1856"/>
      <c r="AX1856"/>
      <c r="AY1856"/>
      <c r="AZ1856"/>
      <c r="BA1856" s="236"/>
      <c r="BB1856"/>
    </row>
    <row r="1857" spans="1:54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 s="360"/>
      <c r="AA1857" s="360"/>
      <c r="AB1857"/>
      <c r="AC1857"/>
      <c r="AD1857" s="236"/>
      <c r="AE1857" s="236"/>
      <c r="AF1857" s="236"/>
      <c r="AG1857" s="236"/>
      <c r="AH1857" s="236"/>
      <c r="AI1857" s="236"/>
      <c r="AJ1857"/>
      <c r="AK1857"/>
      <c r="AL1857"/>
      <c r="AM1857"/>
      <c r="AN1857"/>
      <c r="AO1857"/>
      <c r="AP1857"/>
      <c r="AQ1857"/>
      <c r="AR1857"/>
      <c r="AS1857"/>
      <c r="AT1857"/>
      <c r="AU1857"/>
      <c r="AV1857"/>
      <c r="AW1857"/>
      <c r="AX1857"/>
      <c r="AY1857"/>
      <c r="AZ1857"/>
      <c r="BA1857" s="236"/>
      <c r="BB1857"/>
    </row>
    <row r="1858" spans="1:54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 s="360"/>
      <c r="AA1858" s="360"/>
      <c r="AB1858"/>
      <c r="AC1858"/>
      <c r="AD1858" s="236"/>
      <c r="AE1858" s="236"/>
      <c r="AF1858" s="236"/>
      <c r="AG1858" s="236"/>
      <c r="AH1858" s="236"/>
      <c r="AI1858" s="236"/>
      <c r="AJ1858"/>
      <c r="AK1858"/>
      <c r="AL1858"/>
      <c r="AM1858"/>
      <c r="AN1858"/>
      <c r="AO1858"/>
      <c r="AP1858"/>
      <c r="AQ1858"/>
      <c r="AR1858"/>
      <c r="AS1858"/>
      <c r="AT1858"/>
      <c r="AU1858"/>
      <c r="AV1858"/>
      <c r="AW1858"/>
      <c r="AX1858"/>
      <c r="AY1858"/>
      <c r="AZ1858"/>
      <c r="BA1858" s="236"/>
      <c r="BB1858"/>
    </row>
    <row r="1859" spans="1:54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 s="360"/>
      <c r="AA1859" s="360"/>
      <c r="AB1859"/>
      <c r="AC1859"/>
      <c r="AD1859" s="236"/>
      <c r="AE1859" s="236"/>
      <c r="AF1859" s="236"/>
      <c r="AG1859" s="236"/>
      <c r="AH1859" s="236"/>
      <c r="AI1859" s="236"/>
      <c r="AJ1859"/>
      <c r="AK1859"/>
      <c r="AL1859"/>
      <c r="AM1859"/>
      <c r="AN1859"/>
      <c r="AO1859"/>
      <c r="AP1859"/>
      <c r="AQ1859"/>
      <c r="AR1859"/>
      <c r="AS1859"/>
      <c r="AT1859"/>
      <c r="AU1859"/>
      <c r="AV1859"/>
      <c r="AW1859"/>
      <c r="AX1859"/>
      <c r="AY1859"/>
      <c r="AZ1859"/>
      <c r="BA1859" s="236"/>
      <c r="BB1859"/>
    </row>
    <row r="1860" spans="1:54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 s="360"/>
      <c r="AA1860" s="360"/>
      <c r="AB1860"/>
      <c r="AC1860"/>
      <c r="AD1860" s="236"/>
      <c r="AE1860" s="236"/>
      <c r="AF1860" s="236"/>
      <c r="AG1860" s="236"/>
      <c r="AH1860" s="236"/>
      <c r="AI1860" s="236"/>
      <c r="AJ1860"/>
      <c r="AK1860"/>
      <c r="AL1860"/>
      <c r="AM1860"/>
      <c r="AN1860"/>
      <c r="AO1860"/>
      <c r="AP1860"/>
      <c r="AQ1860"/>
      <c r="AR1860"/>
      <c r="AS1860"/>
      <c r="AT1860"/>
      <c r="AU1860"/>
      <c r="AV1860"/>
      <c r="AW1860"/>
      <c r="AX1860"/>
      <c r="AY1860"/>
      <c r="AZ1860"/>
      <c r="BA1860" s="236"/>
      <c r="BB1860"/>
    </row>
    <row r="1861" spans="1:54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 s="360"/>
      <c r="AA1861" s="360"/>
      <c r="AB1861"/>
      <c r="AC1861"/>
      <c r="AD1861" s="236"/>
      <c r="AE1861" s="236"/>
      <c r="AF1861" s="236"/>
      <c r="AG1861" s="236"/>
      <c r="AH1861" s="236"/>
      <c r="AI1861" s="236"/>
      <c r="AJ1861"/>
      <c r="AK1861"/>
      <c r="AL1861"/>
      <c r="AM1861"/>
      <c r="AN1861"/>
      <c r="AO1861"/>
      <c r="AP1861"/>
      <c r="AQ1861"/>
      <c r="AR1861"/>
      <c r="AS1861"/>
      <c r="AT1861"/>
      <c r="AU1861"/>
      <c r="AV1861"/>
      <c r="AW1861"/>
      <c r="AX1861"/>
      <c r="AY1861"/>
      <c r="AZ1861"/>
      <c r="BA1861" s="236"/>
      <c r="BB1861"/>
    </row>
    <row r="1862" spans="1:54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 s="360"/>
      <c r="AA1862" s="360"/>
      <c r="AB1862"/>
      <c r="AC1862"/>
      <c r="AD1862" s="236"/>
      <c r="AE1862" s="236"/>
      <c r="AF1862" s="236"/>
      <c r="AG1862" s="236"/>
      <c r="AH1862" s="236"/>
      <c r="AI1862" s="236"/>
      <c r="AJ1862"/>
      <c r="AK1862"/>
      <c r="AL1862"/>
      <c r="AM1862"/>
      <c r="AN1862"/>
      <c r="AO1862"/>
      <c r="AP1862"/>
      <c r="AQ1862"/>
      <c r="AR1862"/>
      <c r="AS1862"/>
      <c r="AT1862"/>
      <c r="AU1862"/>
      <c r="AV1862"/>
      <c r="AW1862"/>
      <c r="AX1862"/>
      <c r="AY1862"/>
      <c r="AZ1862"/>
      <c r="BA1862" s="236"/>
      <c r="BB1862"/>
    </row>
    <row r="1863" spans="1:54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 s="360"/>
      <c r="AA1863" s="360"/>
      <c r="AB1863"/>
      <c r="AC1863"/>
      <c r="AD1863" s="236"/>
      <c r="AE1863" s="236"/>
      <c r="AF1863" s="236"/>
      <c r="AG1863" s="236"/>
      <c r="AH1863" s="236"/>
      <c r="AI1863" s="236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  <c r="AY1863"/>
      <c r="AZ1863"/>
      <c r="BA1863" s="236"/>
      <c r="BB1863"/>
    </row>
    <row r="1864" spans="1:54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 s="360"/>
      <c r="AA1864" s="360"/>
      <c r="AB1864"/>
      <c r="AC1864"/>
      <c r="AD1864" s="236"/>
      <c r="AE1864" s="236"/>
      <c r="AF1864" s="236"/>
      <c r="AG1864" s="236"/>
      <c r="AH1864" s="236"/>
      <c r="AI1864" s="236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  <c r="AY1864"/>
      <c r="AZ1864"/>
      <c r="BA1864" s="236"/>
      <c r="BB1864"/>
    </row>
    <row r="1865" spans="1:54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 s="360"/>
      <c r="AA1865" s="360"/>
      <c r="AB1865"/>
      <c r="AC1865"/>
      <c r="AD1865" s="236"/>
      <c r="AE1865" s="236"/>
      <c r="AF1865" s="236"/>
      <c r="AG1865" s="236"/>
      <c r="AH1865" s="236"/>
      <c r="AI1865" s="236"/>
      <c r="AJ1865"/>
      <c r="AK1865"/>
      <c r="AL1865"/>
      <c r="AM1865"/>
      <c r="AN1865"/>
      <c r="AO1865"/>
      <c r="AP1865"/>
      <c r="AQ1865"/>
      <c r="AR1865"/>
      <c r="AS1865"/>
      <c r="AT1865"/>
      <c r="AU1865"/>
      <c r="AV1865"/>
      <c r="AW1865"/>
      <c r="AX1865"/>
      <c r="AY1865"/>
      <c r="AZ1865"/>
      <c r="BA1865" s="236"/>
      <c r="BB1865"/>
    </row>
    <row r="1866" spans="1:54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 s="360"/>
      <c r="AA1866" s="360"/>
      <c r="AB1866"/>
      <c r="AC1866"/>
      <c r="AD1866" s="236"/>
      <c r="AE1866" s="236"/>
      <c r="AF1866" s="236"/>
      <c r="AG1866" s="236"/>
      <c r="AH1866" s="236"/>
      <c r="AI1866" s="236"/>
      <c r="AJ1866"/>
      <c r="AK1866"/>
      <c r="AL1866"/>
      <c r="AM1866"/>
      <c r="AN1866"/>
      <c r="AO1866"/>
      <c r="AP1866"/>
      <c r="AQ1866"/>
      <c r="AR1866"/>
      <c r="AS1866"/>
      <c r="AT1866"/>
      <c r="AU1866"/>
      <c r="AV1866"/>
      <c r="AW1866"/>
      <c r="AX1866"/>
      <c r="AY1866"/>
      <c r="AZ1866"/>
      <c r="BA1866" s="236"/>
      <c r="BB1866"/>
    </row>
    <row r="1867" spans="1:54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 s="360"/>
      <c r="AA1867" s="360"/>
      <c r="AB1867"/>
      <c r="AC1867"/>
      <c r="AD1867" s="236"/>
      <c r="AE1867" s="236"/>
      <c r="AF1867" s="236"/>
      <c r="AG1867" s="236"/>
      <c r="AH1867" s="236"/>
      <c r="AI1867" s="236"/>
      <c r="AJ1867"/>
      <c r="AK1867"/>
      <c r="AL1867"/>
      <c r="AM1867"/>
      <c r="AN1867"/>
      <c r="AO1867"/>
      <c r="AP1867"/>
      <c r="AQ1867"/>
      <c r="AR1867"/>
      <c r="AS1867"/>
      <c r="AT1867"/>
      <c r="AU1867"/>
      <c r="AV1867"/>
      <c r="AW1867"/>
      <c r="AX1867"/>
      <c r="AY1867"/>
      <c r="AZ1867"/>
      <c r="BA1867" s="236"/>
      <c r="BB1867"/>
    </row>
    <row r="1868" spans="1:54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 s="360"/>
      <c r="AA1868" s="360"/>
      <c r="AB1868"/>
      <c r="AC1868"/>
      <c r="AD1868" s="236"/>
      <c r="AE1868" s="236"/>
      <c r="AF1868" s="236"/>
      <c r="AG1868" s="236"/>
      <c r="AH1868" s="236"/>
      <c r="AI1868" s="236"/>
      <c r="AJ1868"/>
      <c r="AK1868"/>
      <c r="AL1868"/>
      <c r="AM1868"/>
      <c r="AN1868"/>
      <c r="AO1868"/>
      <c r="AP1868"/>
      <c r="AQ1868"/>
      <c r="AR1868"/>
      <c r="AS1868"/>
      <c r="AT1868"/>
      <c r="AU1868"/>
      <c r="AV1868"/>
      <c r="AW1868"/>
      <c r="AX1868"/>
      <c r="AY1868"/>
      <c r="AZ1868"/>
      <c r="BA1868" s="236"/>
      <c r="BB1868"/>
    </row>
    <row r="1869" spans="1:54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 s="360"/>
      <c r="AA1869" s="360"/>
      <c r="AB1869"/>
      <c r="AC1869"/>
      <c r="AD1869" s="236"/>
      <c r="AE1869" s="236"/>
      <c r="AF1869" s="236"/>
      <c r="AG1869" s="236"/>
      <c r="AH1869" s="236"/>
      <c r="AI1869" s="236"/>
      <c r="AJ1869"/>
      <c r="AK1869"/>
      <c r="AL1869"/>
      <c r="AM1869"/>
      <c r="AN1869"/>
      <c r="AO1869"/>
      <c r="AP1869"/>
      <c r="AQ1869"/>
      <c r="AR1869"/>
      <c r="AS1869"/>
      <c r="AT1869"/>
      <c r="AU1869"/>
      <c r="AV1869"/>
      <c r="AW1869"/>
      <c r="AX1869"/>
      <c r="AY1869"/>
      <c r="AZ1869"/>
      <c r="BA1869" s="236"/>
      <c r="BB1869"/>
    </row>
    <row r="1870" spans="1:54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 s="360"/>
      <c r="AA1870" s="360"/>
      <c r="AB1870"/>
      <c r="AC1870"/>
      <c r="AD1870" s="236"/>
      <c r="AE1870" s="236"/>
      <c r="AF1870" s="236"/>
      <c r="AG1870" s="236"/>
      <c r="AH1870" s="236"/>
      <c r="AI1870" s="236"/>
      <c r="AJ1870"/>
      <c r="AK1870"/>
      <c r="AL1870"/>
      <c r="AM1870"/>
      <c r="AN1870"/>
      <c r="AO1870"/>
      <c r="AP1870"/>
      <c r="AQ1870"/>
      <c r="AR1870"/>
      <c r="AS1870"/>
      <c r="AT1870"/>
      <c r="AU1870"/>
      <c r="AV1870"/>
      <c r="AW1870"/>
      <c r="AX1870"/>
      <c r="AY1870"/>
      <c r="AZ1870"/>
      <c r="BA1870" s="236"/>
      <c r="BB1870"/>
    </row>
    <row r="1871" spans="1:54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 s="360"/>
      <c r="AA1871" s="360"/>
      <c r="AB1871"/>
      <c r="AC1871"/>
      <c r="AD1871" s="236"/>
      <c r="AE1871" s="236"/>
      <c r="AF1871" s="236"/>
      <c r="AG1871" s="236"/>
      <c r="AH1871" s="236"/>
      <c r="AI1871" s="236"/>
      <c r="AJ1871"/>
      <c r="AK1871"/>
      <c r="AL1871"/>
      <c r="AM1871"/>
      <c r="AN1871"/>
      <c r="AO1871"/>
      <c r="AP1871"/>
      <c r="AQ1871"/>
      <c r="AR1871"/>
      <c r="AS1871"/>
      <c r="AT1871"/>
      <c r="AU1871"/>
      <c r="AV1871"/>
      <c r="AW1871"/>
      <c r="AX1871"/>
      <c r="AY1871"/>
      <c r="AZ1871"/>
      <c r="BA1871" s="236"/>
      <c r="BB1871"/>
    </row>
    <row r="1872" spans="1:54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 s="360"/>
      <c r="AA1872" s="360"/>
      <c r="AB1872"/>
      <c r="AC1872"/>
      <c r="AD1872" s="236"/>
      <c r="AE1872" s="236"/>
      <c r="AF1872" s="236"/>
      <c r="AG1872" s="236"/>
      <c r="AH1872" s="236"/>
      <c r="AI1872" s="236"/>
      <c r="AJ1872"/>
      <c r="AK1872"/>
      <c r="AL1872"/>
      <c r="AM1872"/>
      <c r="AN1872"/>
      <c r="AO1872"/>
      <c r="AP1872"/>
      <c r="AQ1872"/>
      <c r="AR1872"/>
      <c r="AS1872"/>
      <c r="AT1872"/>
      <c r="AU1872"/>
      <c r="AV1872"/>
      <c r="AW1872"/>
      <c r="AX1872"/>
      <c r="AY1872"/>
      <c r="AZ1872"/>
      <c r="BA1872" s="236"/>
      <c r="BB1872"/>
    </row>
    <row r="1873" spans="1:54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 s="360"/>
      <c r="AA1873" s="360"/>
      <c r="AB1873"/>
      <c r="AC1873"/>
      <c r="AD1873" s="236"/>
      <c r="AE1873" s="236"/>
      <c r="AF1873" s="236"/>
      <c r="AG1873" s="236"/>
      <c r="AH1873" s="236"/>
      <c r="AI1873" s="236"/>
      <c r="AJ1873"/>
      <c r="AK1873"/>
      <c r="AL1873"/>
      <c r="AM1873"/>
      <c r="AN1873"/>
      <c r="AO1873"/>
      <c r="AP1873"/>
      <c r="AQ1873"/>
      <c r="AR1873"/>
      <c r="AS1873"/>
      <c r="AT1873"/>
      <c r="AU1873"/>
      <c r="AV1873"/>
      <c r="AW1873"/>
      <c r="AX1873"/>
      <c r="AY1873"/>
      <c r="AZ1873"/>
      <c r="BA1873" s="236"/>
      <c r="BB1873"/>
    </row>
    <row r="1874" spans="1:54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 s="360"/>
      <c r="AA1874" s="360"/>
      <c r="AB1874"/>
      <c r="AC1874"/>
      <c r="AD1874" s="236"/>
      <c r="AE1874" s="236"/>
      <c r="AF1874" s="236"/>
      <c r="AG1874" s="236"/>
      <c r="AH1874" s="236"/>
      <c r="AI1874" s="236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  <c r="AY1874"/>
      <c r="AZ1874"/>
      <c r="BA1874" s="236"/>
      <c r="BB1874"/>
    </row>
    <row r="1875" spans="1:54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 s="360"/>
      <c r="AA1875" s="360"/>
      <c r="AB1875"/>
      <c r="AC1875"/>
      <c r="AD1875" s="236"/>
      <c r="AE1875" s="236"/>
      <c r="AF1875" s="236"/>
      <c r="AG1875" s="236"/>
      <c r="AH1875" s="236"/>
      <c r="AI1875" s="236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  <c r="AY1875"/>
      <c r="AZ1875"/>
      <c r="BA1875" s="236"/>
      <c r="BB1875"/>
    </row>
    <row r="1876" spans="1:54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 s="360"/>
      <c r="AA1876" s="360"/>
      <c r="AB1876"/>
      <c r="AC1876"/>
      <c r="AD1876" s="236"/>
      <c r="AE1876" s="236"/>
      <c r="AF1876" s="236"/>
      <c r="AG1876" s="236"/>
      <c r="AH1876" s="236"/>
      <c r="AI1876" s="236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  <c r="AY1876"/>
      <c r="AZ1876"/>
      <c r="BA1876" s="236"/>
      <c r="BB1876"/>
    </row>
    <row r="1877" spans="1:54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 s="360"/>
      <c r="AA1877" s="360"/>
      <c r="AB1877"/>
      <c r="AC1877"/>
      <c r="AD1877" s="236"/>
      <c r="AE1877" s="236"/>
      <c r="AF1877" s="236"/>
      <c r="AG1877" s="236"/>
      <c r="AH1877" s="236"/>
      <c r="AI1877" s="236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  <c r="AZ1877"/>
      <c r="BA1877" s="236"/>
      <c r="BB1877"/>
    </row>
    <row r="1878" spans="1:54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 s="360"/>
      <c r="AA1878" s="360"/>
      <c r="AB1878"/>
      <c r="AC1878"/>
      <c r="AD1878" s="236"/>
      <c r="AE1878" s="236"/>
      <c r="AF1878" s="236"/>
      <c r="AG1878" s="236"/>
      <c r="AH1878" s="236"/>
      <c r="AI1878" s="236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  <c r="AY1878"/>
      <c r="AZ1878"/>
      <c r="BA1878" s="236"/>
      <c r="BB1878"/>
    </row>
    <row r="1879" spans="1:54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 s="360"/>
      <c r="AA1879" s="360"/>
      <c r="AB1879"/>
      <c r="AC1879"/>
      <c r="AD1879" s="236"/>
      <c r="AE1879" s="236"/>
      <c r="AF1879" s="236"/>
      <c r="AG1879" s="236"/>
      <c r="AH1879" s="236"/>
      <c r="AI1879" s="236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  <c r="AY1879"/>
      <c r="AZ1879"/>
      <c r="BA1879" s="236"/>
      <c r="BB1879"/>
    </row>
    <row r="1880" spans="1:54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 s="360"/>
      <c r="AA1880" s="360"/>
      <c r="AB1880"/>
      <c r="AC1880"/>
      <c r="AD1880" s="236"/>
      <c r="AE1880" s="236"/>
      <c r="AF1880" s="236"/>
      <c r="AG1880" s="236"/>
      <c r="AH1880" s="236"/>
      <c r="AI1880" s="236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  <c r="AY1880"/>
      <c r="AZ1880"/>
      <c r="BA1880" s="236"/>
      <c r="BB1880"/>
    </row>
    <row r="1881" spans="1:54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 s="360"/>
      <c r="AA1881" s="360"/>
      <c r="AB1881"/>
      <c r="AC1881"/>
      <c r="AD1881" s="236"/>
      <c r="AE1881" s="236"/>
      <c r="AF1881" s="236"/>
      <c r="AG1881" s="236"/>
      <c r="AH1881" s="236"/>
      <c r="AI1881" s="236"/>
      <c r="AJ1881"/>
      <c r="AK1881"/>
      <c r="AL1881"/>
      <c r="AM1881"/>
      <c r="AN1881"/>
      <c r="AO1881"/>
      <c r="AP1881"/>
      <c r="AQ1881"/>
      <c r="AR1881"/>
      <c r="AS1881"/>
      <c r="AT1881"/>
      <c r="AU1881"/>
      <c r="AV1881"/>
      <c r="AW1881"/>
      <c r="AX1881"/>
      <c r="AY1881"/>
      <c r="AZ1881"/>
      <c r="BA1881" s="236"/>
      <c r="BB1881"/>
    </row>
    <row r="1882" spans="1:54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 s="360"/>
      <c r="AA1882" s="360"/>
      <c r="AB1882"/>
      <c r="AC1882"/>
      <c r="AD1882" s="236"/>
      <c r="AE1882" s="236"/>
      <c r="AF1882" s="236"/>
      <c r="AG1882" s="236"/>
      <c r="AH1882" s="236"/>
      <c r="AI1882" s="236"/>
      <c r="AJ1882"/>
      <c r="AK1882"/>
      <c r="AL1882"/>
      <c r="AM1882"/>
      <c r="AN1882"/>
      <c r="AO1882"/>
      <c r="AP1882"/>
      <c r="AQ1882"/>
      <c r="AR1882"/>
      <c r="AS1882"/>
      <c r="AT1882"/>
      <c r="AU1882"/>
      <c r="AV1882"/>
      <c r="AW1882"/>
      <c r="AX1882"/>
      <c r="AY1882"/>
      <c r="AZ1882"/>
      <c r="BA1882" s="236"/>
      <c r="BB1882"/>
    </row>
    <row r="1883" spans="1:54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 s="360"/>
      <c r="AA1883" s="360"/>
      <c r="AB1883"/>
      <c r="AC1883"/>
      <c r="AD1883" s="236"/>
      <c r="AE1883" s="236"/>
      <c r="AF1883" s="236"/>
      <c r="AG1883" s="236"/>
      <c r="AH1883" s="236"/>
      <c r="AI1883" s="236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  <c r="AY1883"/>
      <c r="AZ1883"/>
      <c r="BA1883" s="236"/>
      <c r="BB1883"/>
    </row>
    <row r="1884" spans="1:54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 s="360"/>
      <c r="AA1884" s="360"/>
      <c r="AB1884"/>
      <c r="AC1884"/>
      <c r="AD1884" s="236"/>
      <c r="AE1884" s="236"/>
      <c r="AF1884" s="236"/>
      <c r="AG1884" s="236"/>
      <c r="AH1884" s="236"/>
      <c r="AI1884" s="236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  <c r="AY1884"/>
      <c r="AZ1884"/>
      <c r="BA1884" s="236"/>
      <c r="BB1884"/>
    </row>
    <row r="1885" spans="1:54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 s="360"/>
      <c r="AA1885" s="360"/>
      <c r="AB1885"/>
      <c r="AC1885"/>
      <c r="AD1885" s="236"/>
      <c r="AE1885" s="236"/>
      <c r="AF1885" s="236"/>
      <c r="AG1885" s="236"/>
      <c r="AH1885" s="236"/>
      <c r="AI1885" s="236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  <c r="AY1885"/>
      <c r="AZ1885"/>
      <c r="BA1885" s="236"/>
      <c r="BB1885"/>
    </row>
    <row r="1886" spans="1:54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 s="360"/>
      <c r="AA1886" s="360"/>
      <c r="AB1886"/>
      <c r="AC1886"/>
      <c r="AD1886" s="236"/>
      <c r="AE1886" s="236"/>
      <c r="AF1886" s="236"/>
      <c r="AG1886" s="236"/>
      <c r="AH1886" s="236"/>
      <c r="AI1886" s="236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  <c r="AY1886"/>
      <c r="AZ1886"/>
      <c r="BA1886" s="236"/>
      <c r="BB1886"/>
    </row>
    <row r="1887" spans="1:54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 s="360"/>
      <c r="AA1887" s="360"/>
      <c r="AB1887"/>
      <c r="AC1887"/>
      <c r="AD1887" s="236"/>
      <c r="AE1887" s="236"/>
      <c r="AF1887" s="236"/>
      <c r="AG1887" s="236"/>
      <c r="AH1887" s="236"/>
      <c r="AI1887" s="236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  <c r="AY1887"/>
      <c r="AZ1887"/>
      <c r="BA1887" s="236"/>
      <c r="BB1887"/>
    </row>
    <row r="1888" spans="1:54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 s="360"/>
      <c r="AA1888" s="360"/>
      <c r="AB1888"/>
      <c r="AC1888"/>
      <c r="AD1888" s="236"/>
      <c r="AE1888" s="236"/>
      <c r="AF1888" s="236"/>
      <c r="AG1888" s="236"/>
      <c r="AH1888" s="236"/>
      <c r="AI1888" s="236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  <c r="AZ1888"/>
      <c r="BA1888" s="236"/>
      <c r="BB1888"/>
    </row>
    <row r="1889" spans="1:54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 s="360"/>
      <c r="AA1889" s="360"/>
      <c r="AB1889"/>
      <c r="AC1889"/>
      <c r="AD1889" s="236"/>
      <c r="AE1889" s="236"/>
      <c r="AF1889" s="236"/>
      <c r="AG1889" s="236"/>
      <c r="AH1889" s="236"/>
      <c r="AI1889" s="236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  <c r="AY1889"/>
      <c r="AZ1889"/>
      <c r="BA1889" s="236"/>
      <c r="BB1889"/>
    </row>
    <row r="1890" spans="1:54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 s="360"/>
      <c r="AA1890" s="360"/>
      <c r="AB1890"/>
      <c r="AC1890"/>
      <c r="AD1890" s="236"/>
      <c r="AE1890" s="236"/>
      <c r="AF1890" s="236"/>
      <c r="AG1890" s="236"/>
      <c r="AH1890" s="236"/>
      <c r="AI1890" s="236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  <c r="AY1890"/>
      <c r="AZ1890"/>
      <c r="BA1890" s="236"/>
      <c r="BB1890"/>
    </row>
    <row r="1891" spans="1:54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 s="360"/>
      <c r="AA1891" s="360"/>
      <c r="AB1891"/>
      <c r="AC1891"/>
      <c r="AD1891" s="236"/>
      <c r="AE1891" s="236"/>
      <c r="AF1891" s="236"/>
      <c r="AG1891" s="236"/>
      <c r="AH1891" s="236"/>
      <c r="AI1891" s="236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  <c r="AY1891"/>
      <c r="AZ1891"/>
      <c r="BA1891" s="236"/>
      <c r="BB1891"/>
    </row>
    <row r="1892" spans="1:54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 s="360"/>
      <c r="AA1892" s="360"/>
      <c r="AB1892"/>
      <c r="AC1892"/>
      <c r="AD1892" s="236"/>
      <c r="AE1892" s="236"/>
      <c r="AF1892" s="236"/>
      <c r="AG1892" s="236"/>
      <c r="AH1892" s="236"/>
      <c r="AI1892" s="236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  <c r="AY1892"/>
      <c r="AZ1892"/>
      <c r="BA1892" s="236"/>
      <c r="BB1892"/>
    </row>
    <row r="1893" spans="1:54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 s="360"/>
      <c r="AA1893" s="360"/>
      <c r="AB1893"/>
      <c r="AC1893"/>
      <c r="AD1893" s="236"/>
      <c r="AE1893" s="236"/>
      <c r="AF1893" s="236"/>
      <c r="AG1893" s="236"/>
      <c r="AH1893" s="236"/>
      <c r="AI1893" s="236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  <c r="AY1893"/>
      <c r="AZ1893"/>
      <c r="BA1893" s="236"/>
      <c r="BB1893"/>
    </row>
    <row r="1894" spans="1:54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 s="360"/>
      <c r="AA1894" s="360"/>
      <c r="AB1894"/>
      <c r="AC1894"/>
      <c r="AD1894" s="236"/>
      <c r="AE1894" s="236"/>
      <c r="AF1894" s="236"/>
      <c r="AG1894" s="236"/>
      <c r="AH1894" s="236"/>
      <c r="AI1894" s="236"/>
      <c r="AJ1894"/>
      <c r="AK1894"/>
      <c r="AL1894"/>
      <c r="AM1894"/>
      <c r="AN1894"/>
      <c r="AO1894"/>
      <c r="AP1894"/>
      <c r="AQ1894"/>
      <c r="AR1894"/>
      <c r="AS1894"/>
      <c r="AT1894"/>
      <c r="AU1894"/>
      <c r="AV1894"/>
      <c r="AW1894"/>
      <c r="AX1894"/>
      <c r="AY1894"/>
      <c r="AZ1894"/>
      <c r="BA1894" s="236"/>
      <c r="BB1894"/>
    </row>
    <row r="1895" spans="1:54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 s="360"/>
      <c r="AA1895" s="360"/>
      <c r="AB1895"/>
      <c r="AC1895"/>
      <c r="AD1895" s="236"/>
      <c r="AE1895" s="236"/>
      <c r="AF1895" s="236"/>
      <c r="AG1895" s="236"/>
      <c r="AH1895" s="236"/>
      <c r="AI1895" s="236"/>
      <c r="AJ1895"/>
      <c r="AK1895"/>
      <c r="AL1895"/>
      <c r="AM1895"/>
      <c r="AN1895"/>
      <c r="AO1895"/>
      <c r="AP1895"/>
      <c r="AQ1895"/>
      <c r="AR1895"/>
      <c r="AS1895"/>
      <c r="AT1895"/>
      <c r="AU1895"/>
      <c r="AV1895"/>
      <c r="AW1895"/>
      <c r="AX1895"/>
      <c r="AY1895"/>
      <c r="AZ1895"/>
      <c r="BA1895" s="236"/>
      <c r="BB1895"/>
    </row>
    <row r="1896" spans="1:54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 s="360"/>
      <c r="AA1896" s="360"/>
      <c r="AB1896"/>
      <c r="AC1896"/>
      <c r="AD1896" s="236"/>
      <c r="AE1896" s="236"/>
      <c r="AF1896" s="236"/>
      <c r="AG1896" s="236"/>
      <c r="AH1896" s="236"/>
      <c r="AI1896" s="236"/>
      <c r="AJ1896"/>
      <c r="AK1896"/>
      <c r="AL1896"/>
      <c r="AM1896"/>
      <c r="AN1896"/>
      <c r="AO1896"/>
      <c r="AP1896"/>
      <c r="AQ1896"/>
      <c r="AR1896"/>
      <c r="AS1896"/>
      <c r="AT1896"/>
      <c r="AU1896"/>
      <c r="AV1896"/>
      <c r="AW1896"/>
      <c r="AX1896"/>
      <c r="AY1896"/>
      <c r="AZ1896"/>
      <c r="BA1896" s="236"/>
      <c r="BB1896"/>
    </row>
    <row r="1897" spans="1:54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 s="360"/>
      <c r="AA1897" s="360"/>
      <c r="AB1897"/>
      <c r="AC1897"/>
      <c r="AD1897" s="236"/>
      <c r="AE1897" s="236"/>
      <c r="AF1897" s="236"/>
      <c r="AG1897" s="236"/>
      <c r="AH1897" s="236"/>
      <c r="AI1897" s="236"/>
      <c r="AJ1897"/>
      <c r="AK1897"/>
      <c r="AL1897"/>
      <c r="AM1897"/>
      <c r="AN1897"/>
      <c r="AO1897"/>
      <c r="AP1897"/>
      <c r="AQ1897"/>
      <c r="AR1897"/>
      <c r="AS1897"/>
      <c r="AT1897"/>
      <c r="AU1897"/>
      <c r="AV1897"/>
      <c r="AW1897"/>
      <c r="AX1897"/>
      <c r="AY1897"/>
      <c r="AZ1897"/>
      <c r="BA1897" s="236"/>
      <c r="BB1897"/>
    </row>
    <row r="1898" spans="1:54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 s="360"/>
      <c r="AA1898" s="360"/>
      <c r="AB1898"/>
      <c r="AC1898"/>
      <c r="AD1898" s="236"/>
      <c r="AE1898" s="236"/>
      <c r="AF1898" s="236"/>
      <c r="AG1898" s="236"/>
      <c r="AH1898" s="236"/>
      <c r="AI1898" s="236"/>
      <c r="AJ1898"/>
      <c r="AK1898"/>
      <c r="AL1898"/>
      <c r="AM1898"/>
      <c r="AN1898"/>
      <c r="AO1898"/>
      <c r="AP1898"/>
      <c r="AQ1898"/>
      <c r="AR1898"/>
      <c r="AS1898"/>
      <c r="AT1898"/>
      <c r="AU1898"/>
      <c r="AV1898"/>
      <c r="AW1898"/>
      <c r="AX1898"/>
      <c r="AY1898"/>
      <c r="AZ1898"/>
      <c r="BA1898" s="236"/>
      <c r="BB1898"/>
    </row>
    <row r="1899" spans="1:54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 s="360"/>
      <c r="AA1899" s="360"/>
      <c r="AB1899"/>
      <c r="AC1899"/>
      <c r="AD1899" s="236"/>
      <c r="AE1899" s="236"/>
      <c r="AF1899" s="236"/>
      <c r="AG1899" s="236"/>
      <c r="AH1899" s="236"/>
      <c r="AI1899" s="236"/>
      <c r="AJ1899"/>
      <c r="AK1899"/>
      <c r="AL1899"/>
      <c r="AM1899"/>
      <c r="AN1899"/>
      <c r="AO1899"/>
      <c r="AP1899"/>
      <c r="AQ1899"/>
      <c r="AR1899"/>
      <c r="AS1899"/>
      <c r="AT1899"/>
      <c r="AU1899"/>
      <c r="AV1899"/>
      <c r="AW1899"/>
      <c r="AX1899"/>
      <c r="AY1899"/>
      <c r="AZ1899"/>
      <c r="BA1899" s="236"/>
      <c r="BB1899"/>
    </row>
    <row r="1900" spans="1:54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 s="360"/>
      <c r="AA1900" s="360"/>
      <c r="AB1900"/>
      <c r="AC1900"/>
      <c r="AD1900" s="236"/>
      <c r="AE1900" s="236"/>
      <c r="AF1900" s="236"/>
      <c r="AG1900" s="236"/>
      <c r="AH1900" s="236"/>
      <c r="AI1900" s="236"/>
      <c r="AJ1900"/>
      <c r="AK1900"/>
      <c r="AL1900"/>
      <c r="AM1900"/>
      <c r="AN1900"/>
      <c r="AO1900"/>
      <c r="AP1900"/>
      <c r="AQ1900"/>
      <c r="AR1900"/>
      <c r="AS1900"/>
      <c r="AT1900"/>
      <c r="AU1900"/>
      <c r="AV1900"/>
      <c r="AW1900"/>
      <c r="AX1900"/>
      <c r="AY1900"/>
      <c r="AZ1900"/>
      <c r="BA1900" s="236"/>
      <c r="BB1900"/>
    </row>
    <row r="1901" spans="1:54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 s="360"/>
      <c r="AA1901" s="360"/>
      <c r="AB1901"/>
      <c r="AC1901"/>
      <c r="AD1901" s="236"/>
      <c r="AE1901" s="236"/>
      <c r="AF1901" s="236"/>
      <c r="AG1901" s="236"/>
      <c r="AH1901" s="236"/>
      <c r="AI1901" s="236"/>
      <c r="AJ1901"/>
      <c r="AK1901"/>
      <c r="AL1901"/>
      <c r="AM1901"/>
      <c r="AN1901"/>
      <c r="AO1901"/>
      <c r="AP1901"/>
      <c r="AQ1901"/>
      <c r="AR1901"/>
      <c r="AS1901"/>
      <c r="AT1901"/>
      <c r="AU1901"/>
      <c r="AV1901"/>
      <c r="AW1901"/>
      <c r="AX1901"/>
      <c r="AY1901"/>
      <c r="AZ1901"/>
      <c r="BA1901" s="236"/>
      <c r="BB1901"/>
    </row>
    <row r="1902" spans="1:54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 s="360"/>
      <c r="AA1902" s="360"/>
      <c r="AB1902"/>
      <c r="AC1902"/>
      <c r="AD1902" s="236"/>
      <c r="AE1902" s="236"/>
      <c r="AF1902" s="236"/>
      <c r="AG1902" s="236"/>
      <c r="AH1902" s="236"/>
      <c r="AI1902" s="236"/>
      <c r="AJ1902"/>
      <c r="AK1902"/>
      <c r="AL1902"/>
      <c r="AM1902"/>
      <c r="AN1902"/>
      <c r="AO1902"/>
      <c r="AP1902"/>
      <c r="AQ1902"/>
      <c r="AR1902"/>
      <c r="AS1902"/>
      <c r="AT1902"/>
      <c r="AU1902"/>
      <c r="AV1902"/>
      <c r="AW1902"/>
      <c r="AX1902"/>
      <c r="AY1902"/>
      <c r="AZ1902"/>
      <c r="BA1902" s="236"/>
      <c r="BB1902"/>
    </row>
    <row r="1903" spans="1:54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 s="360"/>
      <c r="AA1903" s="360"/>
      <c r="AB1903"/>
      <c r="AC1903"/>
      <c r="AD1903" s="236"/>
      <c r="AE1903" s="236"/>
      <c r="AF1903" s="236"/>
      <c r="AG1903" s="236"/>
      <c r="AH1903" s="236"/>
      <c r="AI1903" s="236"/>
      <c r="AJ1903"/>
      <c r="AK1903"/>
      <c r="AL1903"/>
      <c r="AM1903"/>
      <c r="AN1903"/>
      <c r="AO1903"/>
      <c r="AP1903"/>
      <c r="AQ1903"/>
      <c r="AR1903"/>
      <c r="AS1903"/>
      <c r="AT1903"/>
      <c r="AU1903"/>
      <c r="AV1903"/>
      <c r="AW1903"/>
      <c r="AX1903"/>
      <c r="AY1903"/>
      <c r="AZ1903"/>
      <c r="BA1903" s="236"/>
      <c r="BB1903"/>
    </row>
    <row r="1904" spans="1:54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 s="360"/>
      <c r="AA1904" s="360"/>
      <c r="AB1904"/>
      <c r="AC1904"/>
      <c r="AD1904" s="236"/>
      <c r="AE1904" s="236"/>
      <c r="AF1904" s="236"/>
      <c r="AG1904" s="236"/>
      <c r="AH1904" s="236"/>
      <c r="AI1904" s="236"/>
      <c r="AJ1904"/>
      <c r="AK1904"/>
      <c r="AL1904"/>
      <c r="AM1904"/>
      <c r="AN1904"/>
      <c r="AO1904"/>
      <c r="AP1904"/>
      <c r="AQ1904"/>
      <c r="AR1904"/>
      <c r="AS1904"/>
      <c r="AT1904"/>
      <c r="AU1904"/>
      <c r="AV1904"/>
      <c r="AW1904"/>
      <c r="AX1904"/>
      <c r="AY1904"/>
      <c r="AZ1904"/>
      <c r="BA1904" s="236"/>
      <c r="BB1904"/>
    </row>
    <row r="1905" spans="1:54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 s="360"/>
      <c r="AA1905" s="360"/>
      <c r="AB1905"/>
      <c r="AC1905"/>
      <c r="AD1905" s="236"/>
      <c r="AE1905" s="236"/>
      <c r="AF1905" s="236"/>
      <c r="AG1905" s="236"/>
      <c r="AH1905" s="236"/>
      <c r="AI1905" s="236"/>
      <c r="AJ1905"/>
      <c r="AK1905"/>
      <c r="AL1905"/>
      <c r="AM1905"/>
      <c r="AN1905"/>
      <c r="AO1905"/>
      <c r="AP1905"/>
      <c r="AQ1905"/>
      <c r="AR1905"/>
      <c r="AS1905"/>
      <c r="AT1905"/>
      <c r="AU1905"/>
      <c r="AV1905"/>
      <c r="AW1905"/>
      <c r="AX1905"/>
      <c r="AY1905"/>
      <c r="AZ1905"/>
      <c r="BA1905" s="236"/>
      <c r="BB1905"/>
    </row>
    <row r="1906" spans="1:54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 s="360"/>
      <c r="AA1906" s="360"/>
      <c r="AB1906"/>
      <c r="AC1906"/>
      <c r="AD1906" s="236"/>
      <c r="AE1906" s="236"/>
      <c r="AF1906" s="236"/>
      <c r="AG1906" s="236"/>
      <c r="AH1906" s="236"/>
      <c r="AI1906" s="236"/>
      <c r="AJ1906"/>
      <c r="AK1906"/>
      <c r="AL1906"/>
      <c r="AM1906"/>
      <c r="AN1906"/>
      <c r="AO1906"/>
      <c r="AP1906"/>
      <c r="AQ1906"/>
      <c r="AR1906"/>
      <c r="AS1906"/>
      <c r="AT1906"/>
      <c r="AU1906"/>
      <c r="AV1906"/>
      <c r="AW1906"/>
      <c r="AX1906"/>
      <c r="AY1906"/>
      <c r="AZ1906"/>
      <c r="BA1906" s="236"/>
      <c r="BB1906"/>
    </row>
    <row r="1907" spans="1:54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 s="360"/>
      <c r="AA1907" s="360"/>
      <c r="AB1907"/>
      <c r="AC1907"/>
      <c r="AD1907" s="236"/>
      <c r="AE1907" s="236"/>
      <c r="AF1907" s="236"/>
      <c r="AG1907" s="236"/>
      <c r="AH1907" s="236"/>
      <c r="AI1907" s="236"/>
      <c r="AJ1907"/>
      <c r="AK1907"/>
      <c r="AL1907"/>
      <c r="AM1907"/>
      <c r="AN1907"/>
      <c r="AO1907"/>
      <c r="AP1907"/>
      <c r="AQ1907"/>
      <c r="AR1907"/>
      <c r="AS1907"/>
      <c r="AT1907"/>
      <c r="AU1907"/>
      <c r="AV1907"/>
      <c r="AW1907"/>
      <c r="AX1907"/>
      <c r="AY1907"/>
      <c r="AZ1907"/>
      <c r="BA1907" s="236"/>
      <c r="BB1907"/>
    </row>
    <row r="1908" spans="1:54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 s="360"/>
      <c r="AA1908" s="360"/>
      <c r="AB1908"/>
      <c r="AC1908"/>
      <c r="AD1908" s="236"/>
      <c r="AE1908" s="236"/>
      <c r="AF1908" s="236"/>
      <c r="AG1908" s="236"/>
      <c r="AH1908" s="236"/>
      <c r="AI1908" s="236"/>
      <c r="AJ1908"/>
      <c r="AK1908"/>
      <c r="AL1908"/>
      <c r="AM1908"/>
      <c r="AN1908"/>
      <c r="AO1908"/>
      <c r="AP1908"/>
      <c r="AQ1908"/>
      <c r="AR1908"/>
      <c r="AS1908"/>
      <c r="AT1908"/>
      <c r="AU1908"/>
      <c r="AV1908"/>
      <c r="AW1908"/>
      <c r="AX1908"/>
      <c r="AY1908"/>
      <c r="AZ1908"/>
      <c r="BA1908" s="236"/>
      <c r="BB1908"/>
    </row>
    <row r="1909" spans="1:54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 s="360"/>
      <c r="AA1909" s="360"/>
      <c r="AB1909"/>
      <c r="AC1909"/>
      <c r="AD1909" s="236"/>
      <c r="AE1909" s="236"/>
      <c r="AF1909" s="236"/>
      <c r="AG1909" s="236"/>
      <c r="AH1909" s="236"/>
      <c r="AI1909" s="236"/>
      <c r="AJ1909"/>
      <c r="AK1909"/>
      <c r="AL1909"/>
      <c r="AM1909"/>
      <c r="AN1909"/>
      <c r="AO1909"/>
      <c r="AP1909"/>
      <c r="AQ1909"/>
      <c r="AR1909"/>
      <c r="AS1909"/>
      <c r="AT1909"/>
      <c r="AU1909"/>
      <c r="AV1909"/>
      <c r="AW1909"/>
      <c r="AX1909"/>
      <c r="AY1909"/>
      <c r="AZ1909"/>
      <c r="BA1909" s="236"/>
      <c r="BB1909"/>
    </row>
    <row r="1910" spans="1:54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 s="360"/>
      <c r="AA1910" s="360"/>
      <c r="AB1910"/>
      <c r="AC1910"/>
      <c r="AD1910" s="236"/>
      <c r="AE1910" s="236"/>
      <c r="AF1910" s="236"/>
      <c r="AG1910" s="236"/>
      <c r="AH1910" s="236"/>
      <c r="AI1910" s="236"/>
      <c r="AJ1910"/>
      <c r="AK1910"/>
      <c r="AL1910"/>
      <c r="AM1910"/>
      <c r="AN1910"/>
      <c r="AO1910"/>
      <c r="AP1910"/>
      <c r="AQ1910"/>
      <c r="AR1910"/>
      <c r="AS1910"/>
      <c r="AT1910"/>
      <c r="AU1910"/>
      <c r="AV1910"/>
      <c r="AW1910"/>
      <c r="AX1910"/>
      <c r="AY1910"/>
      <c r="AZ1910"/>
      <c r="BA1910" s="236"/>
      <c r="BB1910"/>
    </row>
    <row r="1911" spans="1:54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 s="360"/>
      <c r="AA1911" s="360"/>
      <c r="AB1911"/>
      <c r="AC1911"/>
      <c r="AD1911" s="236"/>
      <c r="AE1911" s="236"/>
      <c r="AF1911" s="236"/>
      <c r="AG1911" s="236"/>
      <c r="AH1911" s="236"/>
      <c r="AI1911" s="236"/>
      <c r="AJ1911"/>
      <c r="AK1911"/>
      <c r="AL1911"/>
      <c r="AM1911"/>
      <c r="AN1911"/>
      <c r="AO1911"/>
      <c r="AP1911"/>
      <c r="AQ1911"/>
      <c r="AR1911"/>
      <c r="AS1911"/>
      <c r="AT1911"/>
      <c r="AU1911"/>
      <c r="AV1911"/>
      <c r="AW1911"/>
      <c r="AX1911"/>
      <c r="AY1911"/>
      <c r="AZ1911"/>
      <c r="BA1911" s="236"/>
      <c r="BB1911"/>
    </row>
    <row r="1912" spans="1:54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 s="360"/>
      <c r="AA1912" s="360"/>
      <c r="AB1912"/>
      <c r="AC1912"/>
      <c r="AD1912" s="236"/>
      <c r="AE1912" s="236"/>
      <c r="AF1912" s="236"/>
      <c r="AG1912" s="236"/>
      <c r="AH1912" s="236"/>
      <c r="AI1912" s="236"/>
      <c r="AJ1912"/>
      <c r="AK1912"/>
      <c r="AL1912"/>
      <c r="AM1912"/>
      <c r="AN1912"/>
      <c r="AO1912"/>
      <c r="AP1912"/>
      <c r="AQ1912"/>
      <c r="AR1912"/>
      <c r="AS1912"/>
      <c r="AT1912"/>
      <c r="AU1912"/>
      <c r="AV1912"/>
      <c r="AW1912"/>
      <c r="AX1912"/>
      <c r="AY1912"/>
      <c r="AZ1912"/>
      <c r="BA1912" s="236"/>
      <c r="BB1912"/>
    </row>
    <row r="1913" spans="1:54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 s="360"/>
      <c r="AA1913" s="360"/>
      <c r="AB1913"/>
      <c r="AC1913"/>
      <c r="AD1913" s="236"/>
      <c r="AE1913" s="236"/>
      <c r="AF1913" s="236"/>
      <c r="AG1913" s="236"/>
      <c r="AH1913" s="236"/>
      <c r="AI1913" s="236"/>
      <c r="AJ1913"/>
      <c r="AK1913"/>
      <c r="AL1913"/>
      <c r="AM1913"/>
      <c r="AN1913"/>
      <c r="AO1913"/>
      <c r="AP1913"/>
      <c r="AQ1913"/>
      <c r="AR1913"/>
      <c r="AS1913"/>
      <c r="AT1913"/>
      <c r="AU1913"/>
      <c r="AV1913"/>
      <c r="AW1913"/>
      <c r="AX1913"/>
      <c r="AY1913"/>
      <c r="AZ1913"/>
      <c r="BA1913" s="236"/>
      <c r="BB1913"/>
    </row>
    <row r="1914" spans="1:54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 s="360"/>
      <c r="AA1914" s="360"/>
      <c r="AB1914"/>
      <c r="AC1914"/>
      <c r="AD1914" s="236"/>
      <c r="AE1914" s="236"/>
      <c r="AF1914" s="236"/>
      <c r="AG1914" s="236"/>
      <c r="AH1914" s="236"/>
      <c r="AI1914" s="236"/>
      <c r="AJ1914"/>
      <c r="AK1914"/>
      <c r="AL1914"/>
      <c r="AM1914"/>
      <c r="AN1914"/>
      <c r="AO1914"/>
      <c r="AP1914"/>
      <c r="AQ1914"/>
      <c r="AR1914"/>
      <c r="AS1914"/>
      <c r="AT1914"/>
      <c r="AU1914"/>
      <c r="AV1914"/>
      <c r="AW1914"/>
      <c r="AX1914"/>
      <c r="AY1914"/>
      <c r="AZ1914"/>
      <c r="BA1914" s="236"/>
      <c r="BB1914"/>
    </row>
    <row r="1915" spans="1:54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 s="360"/>
      <c r="AA1915" s="360"/>
      <c r="AB1915"/>
      <c r="AC1915"/>
      <c r="AD1915" s="236"/>
      <c r="AE1915" s="236"/>
      <c r="AF1915" s="236"/>
      <c r="AG1915" s="236"/>
      <c r="AH1915" s="236"/>
      <c r="AI1915" s="236"/>
      <c r="AJ1915"/>
      <c r="AK1915"/>
      <c r="AL1915"/>
      <c r="AM1915"/>
      <c r="AN1915"/>
      <c r="AO1915"/>
      <c r="AP1915"/>
      <c r="AQ1915"/>
      <c r="AR1915"/>
      <c r="AS1915"/>
      <c r="AT1915"/>
      <c r="AU1915"/>
      <c r="AV1915"/>
      <c r="AW1915"/>
      <c r="AX1915"/>
      <c r="AY1915"/>
      <c r="AZ1915"/>
      <c r="BA1915" s="236"/>
      <c r="BB1915"/>
    </row>
    <row r="1916" spans="1:54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 s="360"/>
      <c r="AA1916" s="360"/>
      <c r="AB1916"/>
      <c r="AC1916"/>
      <c r="AD1916" s="236"/>
      <c r="AE1916" s="236"/>
      <c r="AF1916" s="236"/>
      <c r="AG1916" s="236"/>
      <c r="AH1916" s="236"/>
      <c r="AI1916" s="236"/>
      <c r="AJ1916"/>
      <c r="AK1916"/>
      <c r="AL1916"/>
      <c r="AM1916"/>
      <c r="AN1916"/>
      <c r="AO1916"/>
      <c r="AP1916"/>
      <c r="AQ1916"/>
      <c r="AR1916"/>
      <c r="AS1916"/>
      <c r="AT1916"/>
      <c r="AU1916"/>
      <c r="AV1916"/>
      <c r="AW1916"/>
      <c r="AX1916"/>
      <c r="AY1916"/>
      <c r="AZ1916"/>
      <c r="BA1916" s="236"/>
      <c r="BB1916"/>
    </row>
    <row r="1917" spans="1:54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 s="360"/>
      <c r="AA1917" s="360"/>
      <c r="AB1917"/>
      <c r="AC1917"/>
      <c r="AD1917" s="236"/>
      <c r="AE1917" s="236"/>
      <c r="AF1917" s="236"/>
      <c r="AG1917" s="236"/>
      <c r="AH1917" s="236"/>
      <c r="AI1917" s="236"/>
      <c r="AJ1917"/>
      <c r="AK1917"/>
      <c r="AL1917"/>
      <c r="AM1917"/>
      <c r="AN1917"/>
      <c r="AO1917"/>
      <c r="AP1917"/>
      <c r="AQ1917"/>
      <c r="AR1917"/>
      <c r="AS1917"/>
      <c r="AT1917"/>
      <c r="AU1917"/>
      <c r="AV1917"/>
      <c r="AW1917"/>
      <c r="AX1917"/>
      <c r="AY1917"/>
      <c r="AZ1917"/>
      <c r="BA1917" s="236"/>
      <c r="BB1917"/>
    </row>
    <row r="1918" spans="1:54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 s="360"/>
      <c r="AA1918" s="360"/>
      <c r="AB1918"/>
      <c r="AC1918"/>
      <c r="AD1918" s="236"/>
      <c r="AE1918" s="236"/>
      <c r="AF1918" s="236"/>
      <c r="AG1918" s="236"/>
      <c r="AH1918" s="236"/>
      <c r="AI1918" s="236"/>
      <c r="AJ1918"/>
      <c r="AK1918"/>
      <c r="AL1918"/>
      <c r="AM1918"/>
      <c r="AN1918"/>
      <c r="AO1918"/>
      <c r="AP1918"/>
      <c r="AQ1918"/>
      <c r="AR1918"/>
      <c r="AS1918"/>
      <c r="AT1918"/>
      <c r="AU1918"/>
      <c r="AV1918"/>
      <c r="AW1918"/>
      <c r="AX1918"/>
      <c r="AY1918"/>
      <c r="AZ1918"/>
      <c r="BA1918" s="236"/>
      <c r="BB1918"/>
    </row>
    <row r="1919" spans="1:54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 s="360"/>
      <c r="AA1919" s="360"/>
      <c r="AB1919"/>
      <c r="AC1919"/>
      <c r="AD1919" s="236"/>
      <c r="AE1919" s="236"/>
      <c r="AF1919" s="236"/>
      <c r="AG1919" s="236"/>
      <c r="AH1919" s="236"/>
      <c r="AI1919" s="236"/>
      <c r="AJ1919"/>
      <c r="AK1919"/>
      <c r="AL1919"/>
      <c r="AM1919"/>
      <c r="AN1919"/>
      <c r="AO1919"/>
      <c r="AP1919"/>
      <c r="AQ1919"/>
      <c r="AR1919"/>
      <c r="AS1919"/>
      <c r="AT1919"/>
      <c r="AU1919"/>
      <c r="AV1919"/>
      <c r="AW1919"/>
      <c r="AX1919"/>
      <c r="AY1919"/>
      <c r="AZ1919"/>
      <c r="BA1919" s="236"/>
      <c r="BB1919"/>
    </row>
    <row r="1920" spans="1:54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 s="360"/>
      <c r="AA1920" s="360"/>
      <c r="AB1920"/>
      <c r="AC1920"/>
      <c r="AD1920" s="236"/>
      <c r="AE1920" s="236"/>
      <c r="AF1920" s="236"/>
      <c r="AG1920" s="236"/>
      <c r="AH1920" s="236"/>
      <c r="AI1920" s="236"/>
      <c r="AJ1920"/>
      <c r="AK1920"/>
      <c r="AL1920"/>
      <c r="AM1920"/>
      <c r="AN1920"/>
      <c r="AO1920"/>
      <c r="AP1920"/>
      <c r="AQ1920"/>
      <c r="AR1920"/>
      <c r="AS1920"/>
      <c r="AT1920"/>
      <c r="AU1920"/>
      <c r="AV1920"/>
      <c r="AW1920"/>
      <c r="AX1920"/>
      <c r="AY1920"/>
      <c r="AZ1920"/>
      <c r="BA1920" s="236"/>
      <c r="BB1920"/>
    </row>
    <row r="1921" spans="1:54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 s="360"/>
      <c r="AA1921" s="360"/>
      <c r="AB1921"/>
      <c r="AC1921"/>
      <c r="AD1921" s="236"/>
      <c r="AE1921" s="236"/>
      <c r="AF1921" s="236"/>
      <c r="AG1921" s="236"/>
      <c r="AH1921" s="236"/>
      <c r="AI1921" s="236"/>
      <c r="AJ1921"/>
      <c r="AK1921"/>
      <c r="AL1921"/>
      <c r="AM1921"/>
      <c r="AN1921"/>
      <c r="AO1921"/>
      <c r="AP1921"/>
      <c r="AQ1921"/>
      <c r="AR1921"/>
      <c r="AS1921"/>
      <c r="AT1921"/>
      <c r="AU1921"/>
      <c r="AV1921"/>
      <c r="AW1921"/>
      <c r="AX1921"/>
      <c r="AY1921"/>
      <c r="AZ1921"/>
      <c r="BA1921" s="236"/>
      <c r="BB1921"/>
    </row>
    <row r="1922" spans="1:54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 s="360"/>
      <c r="AA1922" s="360"/>
      <c r="AB1922"/>
      <c r="AC1922"/>
      <c r="AD1922" s="236"/>
      <c r="AE1922" s="236"/>
      <c r="AF1922" s="236"/>
      <c r="AG1922" s="236"/>
      <c r="AH1922" s="236"/>
      <c r="AI1922" s="236"/>
      <c r="AJ1922"/>
      <c r="AK1922"/>
      <c r="AL1922"/>
      <c r="AM1922"/>
      <c r="AN1922"/>
      <c r="AO1922"/>
      <c r="AP1922"/>
      <c r="AQ1922"/>
      <c r="AR1922"/>
      <c r="AS1922"/>
      <c r="AT1922"/>
      <c r="AU1922"/>
      <c r="AV1922"/>
      <c r="AW1922"/>
      <c r="AX1922"/>
      <c r="AY1922"/>
      <c r="AZ1922"/>
      <c r="BA1922" s="236"/>
      <c r="BB1922"/>
    </row>
    <row r="1923" spans="1:54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 s="360"/>
      <c r="AA1923" s="360"/>
      <c r="AB1923"/>
      <c r="AC1923"/>
      <c r="AD1923" s="236"/>
      <c r="AE1923" s="236"/>
      <c r="AF1923" s="236"/>
      <c r="AG1923" s="236"/>
      <c r="AH1923" s="236"/>
      <c r="AI1923" s="236"/>
      <c r="AJ1923"/>
      <c r="AK1923"/>
      <c r="AL1923"/>
      <c r="AM1923"/>
      <c r="AN1923"/>
      <c r="AO1923"/>
      <c r="AP1923"/>
      <c r="AQ1923"/>
      <c r="AR1923"/>
      <c r="AS1923"/>
      <c r="AT1923"/>
      <c r="AU1923"/>
      <c r="AV1923"/>
      <c r="AW1923"/>
      <c r="AX1923"/>
      <c r="AY1923"/>
      <c r="AZ1923"/>
      <c r="BA1923" s="236"/>
      <c r="BB1923"/>
    </row>
    <row r="1924" spans="1:54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 s="360"/>
      <c r="AA1924" s="360"/>
      <c r="AB1924"/>
      <c r="AC1924"/>
      <c r="AD1924" s="236"/>
      <c r="AE1924" s="236"/>
      <c r="AF1924" s="236"/>
      <c r="AG1924" s="236"/>
      <c r="AH1924" s="236"/>
      <c r="AI1924" s="236"/>
      <c r="AJ1924"/>
      <c r="AK1924"/>
      <c r="AL1924"/>
      <c r="AM1924"/>
      <c r="AN1924"/>
      <c r="AO1924"/>
      <c r="AP1924"/>
      <c r="AQ1924"/>
      <c r="AR1924"/>
      <c r="AS1924"/>
      <c r="AT1924"/>
      <c r="AU1924"/>
      <c r="AV1924"/>
      <c r="AW1924"/>
      <c r="AX1924"/>
      <c r="AY1924"/>
      <c r="AZ1924"/>
      <c r="BA1924" s="236"/>
      <c r="BB1924"/>
    </row>
    <row r="1925" spans="1:54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 s="360"/>
      <c r="AA1925" s="360"/>
      <c r="AB1925"/>
      <c r="AC1925"/>
      <c r="AD1925" s="236"/>
      <c r="AE1925" s="236"/>
      <c r="AF1925" s="236"/>
      <c r="AG1925" s="236"/>
      <c r="AH1925" s="236"/>
      <c r="AI1925" s="236"/>
      <c r="AJ1925"/>
      <c r="AK1925"/>
      <c r="AL1925"/>
      <c r="AM1925"/>
      <c r="AN1925"/>
      <c r="AO1925"/>
      <c r="AP1925"/>
      <c r="AQ1925"/>
      <c r="AR1925"/>
      <c r="AS1925"/>
      <c r="AT1925"/>
      <c r="AU1925"/>
      <c r="AV1925"/>
      <c r="AW1925"/>
      <c r="AX1925"/>
      <c r="AY1925"/>
      <c r="AZ1925"/>
      <c r="BA1925" s="236"/>
      <c r="BB1925"/>
    </row>
    <row r="1926" spans="1:54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 s="360"/>
      <c r="AA1926" s="360"/>
      <c r="AB1926"/>
      <c r="AC1926"/>
      <c r="AD1926" s="236"/>
      <c r="AE1926" s="236"/>
      <c r="AF1926" s="236"/>
      <c r="AG1926" s="236"/>
      <c r="AH1926" s="236"/>
      <c r="AI1926" s="236"/>
      <c r="AJ1926"/>
      <c r="AK1926"/>
      <c r="AL1926"/>
      <c r="AM1926"/>
      <c r="AN1926"/>
      <c r="AO1926"/>
      <c r="AP1926"/>
      <c r="AQ1926"/>
      <c r="AR1926"/>
      <c r="AS1926"/>
      <c r="AT1926"/>
      <c r="AU1926"/>
      <c r="AV1926"/>
      <c r="AW1926"/>
      <c r="AX1926"/>
      <c r="AY1926"/>
      <c r="AZ1926"/>
      <c r="BA1926" s="236"/>
      <c r="BB1926"/>
    </row>
    <row r="1927" spans="1:54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 s="360"/>
      <c r="AA1927" s="360"/>
      <c r="AB1927"/>
      <c r="AC1927"/>
      <c r="AD1927" s="236"/>
      <c r="AE1927" s="236"/>
      <c r="AF1927" s="236"/>
      <c r="AG1927" s="236"/>
      <c r="AH1927" s="236"/>
      <c r="AI1927" s="236"/>
      <c r="AJ1927"/>
      <c r="AK1927"/>
      <c r="AL1927"/>
      <c r="AM1927"/>
      <c r="AN1927"/>
      <c r="AO1927"/>
      <c r="AP1927"/>
      <c r="AQ1927"/>
      <c r="AR1927"/>
      <c r="AS1927"/>
      <c r="AT1927"/>
      <c r="AU1927"/>
      <c r="AV1927"/>
      <c r="AW1927"/>
      <c r="AX1927"/>
      <c r="AY1927"/>
      <c r="AZ1927"/>
      <c r="BA1927" s="236"/>
      <c r="BB1927"/>
    </row>
    <row r="1928" spans="1:54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 s="360"/>
      <c r="AA1928" s="360"/>
      <c r="AB1928"/>
      <c r="AC1928"/>
      <c r="AD1928" s="236"/>
      <c r="AE1928" s="236"/>
      <c r="AF1928" s="236"/>
      <c r="AG1928" s="236"/>
      <c r="AH1928" s="236"/>
      <c r="AI1928" s="236"/>
      <c r="AJ1928"/>
      <c r="AK1928"/>
      <c r="AL1928"/>
      <c r="AM1928"/>
      <c r="AN1928"/>
      <c r="AO1928"/>
      <c r="AP1928"/>
      <c r="AQ1928"/>
      <c r="AR1928"/>
      <c r="AS1928"/>
      <c r="AT1928"/>
      <c r="AU1928"/>
      <c r="AV1928"/>
      <c r="AW1928"/>
      <c r="AX1928"/>
      <c r="AY1928"/>
      <c r="AZ1928"/>
      <c r="BA1928" s="236"/>
      <c r="BB1928"/>
    </row>
    <row r="1929" spans="1:54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 s="360"/>
      <c r="AA1929" s="360"/>
      <c r="AB1929"/>
      <c r="AC1929"/>
      <c r="AD1929" s="236"/>
      <c r="AE1929" s="236"/>
      <c r="AF1929" s="236"/>
      <c r="AG1929" s="236"/>
      <c r="AH1929" s="236"/>
      <c r="AI1929" s="236"/>
      <c r="AJ1929"/>
      <c r="AK1929"/>
      <c r="AL1929"/>
      <c r="AM1929"/>
      <c r="AN1929"/>
      <c r="AO1929"/>
      <c r="AP1929"/>
      <c r="AQ1929"/>
      <c r="AR1929"/>
      <c r="AS1929"/>
      <c r="AT1929"/>
      <c r="AU1929"/>
      <c r="AV1929"/>
      <c r="AW1929"/>
      <c r="AX1929"/>
      <c r="AY1929"/>
      <c r="AZ1929"/>
      <c r="BA1929" s="236"/>
      <c r="BB1929"/>
    </row>
    <row r="1930" spans="1:54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 s="360"/>
      <c r="AA1930" s="360"/>
      <c r="AB1930"/>
      <c r="AC1930"/>
      <c r="AD1930" s="236"/>
      <c r="AE1930" s="236"/>
      <c r="AF1930" s="236"/>
      <c r="AG1930" s="236"/>
      <c r="AH1930" s="236"/>
      <c r="AI1930" s="236"/>
      <c r="AJ1930"/>
      <c r="AK1930"/>
      <c r="AL1930"/>
      <c r="AM1930"/>
      <c r="AN1930"/>
      <c r="AO1930"/>
      <c r="AP1930"/>
      <c r="AQ1930"/>
      <c r="AR1930"/>
      <c r="AS1930"/>
      <c r="AT1930"/>
      <c r="AU1930"/>
      <c r="AV1930"/>
      <c r="AW1930"/>
      <c r="AX1930"/>
      <c r="AY1930"/>
      <c r="AZ1930"/>
      <c r="BA1930" s="236"/>
      <c r="BB1930"/>
    </row>
    <row r="1931" spans="1:54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 s="360"/>
      <c r="AA1931" s="360"/>
      <c r="AB1931"/>
      <c r="AC1931"/>
      <c r="AD1931" s="236"/>
      <c r="AE1931" s="236"/>
      <c r="AF1931" s="236"/>
      <c r="AG1931" s="236"/>
      <c r="AH1931" s="236"/>
      <c r="AI1931" s="236"/>
      <c r="AJ1931"/>
      <c r="AK1931"/>
      <c r="AL1931"/>
      <c r="AM1931"/>
      <c r="AN1931"/>
      <c r="AO1931"/>
      <c r="AP1931"/>
      <c r="AQ1931"/>
      <c r="AR1931"/>
      <c r="AS1931"/>
      <c r="AT1931"/>
      <c r="AU1931"/>
      <c r="AV1931"/>
      <c r="AW1931"/>
      <c r="AX1931"/>
      <c r="AY1931"/>
      <c r="AZ1931"/>
      <c r="BA1931" s="236"/>
      <c r="BB1931"/>
    </row>
    <row r="1932" spans="1:54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 s="360"/>
      <c r="AA1932" s="360"/>
      <c r="AB1932"/>
      <c r="AC1932"/>
      <c r="AD1932" s="236"/>
      <c r="AE1932" s="236"/>
      <c r="AF1932" s="236"/>
      <c r="AG1932" s="236"/>
      <c r="AH1932" s="236"/>
      <c r="AI1932" s="236"/>
      <c r="AJ1932"/>
      <c r="AK1932"/>
      <c r="AL1932"/>
      <c r="AM1932"/>
      <c r="AN1932"/>
      <c r="AO1932"/>
      <c r="AP1932"/>
      <c r="AQ1932"/>
      <c r="AR1932"/>
      <c r="AS1932"/>
      <c r="AT1932"/>
      <c r="AU1932"/>
      <c r="AV1932"/>
      <c r="AW1932"/>
      <c r="AX1932"/>
      <c r="AY1932"/>
      <c r="AZ1932"/>
      <c r="BA1932" s="236"/>
      <c r="BB1932"/>
    </row>
    <row r="1933" spans="1:54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 s="360"/>
      <c r="AA1933" s="360"/>
      <c r="AB1933"/>
      <c r="AC1933"/>
      <c r="AD1933" s="236"/>
      <c r="AE1933" s="236"/>
      <c r="AF1933" s="236"/>
      <c r="AG1933" s="236"/>
      <c r="AH1933" s="236"/>
      <c r="AI1933" s="236"/>
      <c r="AJ1933"/>
      <c r="AK1933"/>
      <c r="AL1933"/>
      <c r="AM1933"/>
      <c r="AN1933"/>
      <c r="AO1933"/>
      <c r="AP1933"/>
      <c r="AQ1933"/>
      <c r="AR1933"/>
      <c r="AS1933"/>
      <c r="AT1933"/>
      <c r="AU1933"/>
      <c r="AV1933"/>
      <c r="AW1933"/>
      <c r="AX1933"/>
      <c r="AY1933"/>
      <c r="AZ1933"/>
      <c r="BA1933" s="236"/>
      <c r="BB1933"/>
    </row>
    <row r="1934" spans="1:54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 s="360"/>
      <c r="AA1934" s="360"/>
      <c r="AB1934"/>
      <c r="AC1934"/>
      <c r="AD1934" s="236"/>
      <c r="AE1934" s="236"/>
      <c r="AF1934" s="236"/>
      <c r="AG1934" s="236"/>
      <c r="AH1934" s="236"/>
      <c r="AI1934" s="236"/>
      <c r="AJ1934"/>
      <c r="AK1934"/>
      <c r="AL1934"/>
      <c r="AM1934"/>
      <c r="AN1934"/>
      <c r="AO1934"/>
      <c r="AP1934"/>
      <c r="AQ1934"/>
      <c r="AR1934"/>
      <c r="AS1934"/>
      <c r="AT1934"/>
      <c r="AU1934"/>
      <c r="AV1934"/>
      <c r="AW1934"/>
      <c r="AX1934"/>
      <c r="AY1934"/>
      <c r="AZ1934"/>
      <c r="BA1934" s="236"/>
      <c r="BB1934"/>
    </row>
    <row r="1935" spans="1:54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 s="360"/>
      <c r="AA1935" s="360"/>
      <c r="AB1935"/>
      <c r="AC1935"/>
      <c r="AD1935" s="236"/>
      <c r="AE1935" s="236"/>
      <c r="AF1935" s="236"/>
      <c r="AG1935" s="236"/>
      <c r="AH1935" s="236"/>
      <c r="AI1935" s="236"/>
      <c r="AJ1935"/>
      <c r="AK1935"/>
      <c r="AL1935"/>
      <c r="AM1935"/>
      <c r="AN1935"/>
      <c r="AO1935"/>
      <c r="AP1935"/>
      <c r="AQ1935"/>
      <c r="AR1935"/>
      <c r="AS1935"/>
      <c r="AT1935"/>
      <c r="AU1935"/>
      <c r="AV1935"/>
      <c r="AW1935"/>
      <c r="AX1935"/>
      <c r="AY1935"/>
      <c r="AZ1935"/>
      <c r="BA1935" s="236"/>
      <c r="BB1935"/>
    </row>
    <row r="1936" spans="1:54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 s="360"/>
      <c r="AA1936" s="360"/>
      <c r="AB1936"/>
      <c r="AC1936"/>
      <c r="AD1936" s="236"/>
      <c r="AE1936" s="236"/>
      <c r="AF1936" s="236"/>
      <c r="AG1936" s="236"/>
      <c r="AH1936" s="236"/>
      <c r="AI1936" s="236"/>
      <c r="AJ1936"/>
      <c r="AK1936"/>
      <c r="AL1936"/>
      <c r="AM1936"/>
      <c r="AN1936"/>
      <c r="AO1936"/>
      <c r="AP1936"/>
      <c r="AQ1936"/>
      <c r="AR1936"/>
      <c r="AS1936"/>
      <c r="AT1936"/>
      <c r="AU1936"/>
      <c r="AV1936"/>
      <c r="AW1936"/>
      <c r="AX1936"/>
      <c r="AY1936"/>
      <c r="AZ1936"/>
      <c r="BA1936" s="236"/>
      <c r="BB1936"/>
    </row>
    <row r="1937" spans="1:54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 s="360"/>
      <c r="AA1937" s="360"/>
      <c r="AB1937"/>
      <c r="AC1937"/>
      <c r="AD1937" s="236"/>
      <c r="AE1937" s="236"/>
      <c r="AF1937" s="236"/>
      <c r="AG1937" s="236"/>
      <c r="AH1937" s="236"/>
      <c r="AI1937" s="236"/>
      <c r="AJ1937"/>
      <c r="AK1937"/>
      <c r="AL1937"/>
      <c r="AM1937"/>
      <c r="AN1937"/>
      <c r="AO1937"/>
      <c r="AP1937"/>
      <c r="AQ1937"/>
      <c r="AR1937"/>
      <c r="AS1937"/>
      <c r="AT1937"/>
      <c r="AU1937"/>
      <c r="AV1937"/>
      <c r="AW1937"/>
      <c r="AX1937"/>
      <c r="AY1937"/>
      <c r="AZ1937"/>
      <c r="BA1937" s="236"/>
      <c r="BB1937"/>
    </row>
    <row r="1938" spans="1:54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 s="360"/>
      <c r="AA1938" s="360"/>
      <c r="AB1938"/>
      <c r="AC1938"/>
      <c r="AD1938" s="236"/>
      <c r="AE1938" s="236"/>
      <c r="AF1938" s="236"/>
      <c r="AG1938" s="236"/>
      <c r="AH1938" s="236"/>
      <c r="AI1938" s="236"/>
      <c r="AJ1938"/>
      <c r="AK1938"/>
      <c r="AL1938"/>
      <c r="AM1938"/>
      <c r="AN1938"/>
      <c r="AO1938"/>
      <c r="AP1938"/>
      <c r="AQ1938"/>
      <c r="AR1938"/>
      <c r="AS1938"/>
      <c r="AT1938"/>
      <c r="AU1938"/>
      <c r="AV1938"/>
      <c r="AW1938"/>
      <c r="AX1938"/>
      <c r="AY1938"/>
      <c r="AZ1938"/>
      <c r="BA1938" s="236"/>
      <c r="BB1938"/>
    </row>
    <row r="1939" spans="1:54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 s="360"/>
      <c r="AA1939" s="360"/>
      <c r="AB1939"/>
      <c r="AC1939"/>
      <c r="AD1939" s="236"/>
      <c r="AE1939" s="236"/>
      <c r="AF1939" s="236"/>
      <c r="AG1939" s="236"/>
      <c r="AH1939" s="236"/>
      <c r="AI1939" s="236"/>
      <c r="AJ1939"/>
      <c r="AK1939"/>
      <c r="AL1939"/>
      <c r="AM1939"/>
      <c r="AN1939"/>
      <c r="AO1939"/>
      <c r="AP1939"/>
      <c r="AQ1939"/>
      <c r="AR1939"/>
      <c r="AS1939"/>
      <c r="AT1939"/>
      <c r="AU1939"/>
      <c r="AV1939"/>
      <c r="AW1939"/>
      <c r="AX1939"/>
      <c r="AY1939"/>
      <c r="AZ1939"/>
      <c r="BA1939" s="236"/>
      <c r="BB1939"/>
    </row>
    <row r="1940" spans="1:54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 s="360"/>
      <c r="AA1940" s="360"/>
      <c r="AB1940"/>
      <c r="AC1940"/>
      <c r="AD1940" s="236"/>
      <c r="AE1940" s="236"/>
      <c r="AF1940" s="236"/>
      <c r="AG1940" s="236"/>
      <c r="AH1940" s="236"/>
      <c r="AI1940" s="236"/>
      <c r="AJ1940"/>
      <c r="AK1940"/>
      <c r="AL1940"/>
      <c r="AM1940"/>
      <c r="AN1940"/>
      <c r="AO1940"/>
      <c r="AP1940"/>
      <c r="AQ1940"/>
      <c r="AR1940"/>
      <c r="AS1940"/>
      <c r="AT1940"/>
      <c r="AU1940"/>
      <c r="AV1940"/>
      <c r="AW1940"/>
      <c r="AX1940"/>
      <c r="AY1940"/>
      <c r="AZ1940"/>
      <c r="BA1940" s="236"/>
      <c r="BB1940"/>
    </row>
    <row r="1941" spans="1:54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 s="360"/>
      <c r="AA1941" s="360"/>
      <c r="AB1941"/>
      <c r="AC1941"/>
      <c r="AD1941" s="236"/>
      <c r="AE1941" s="236"/>
      <c r="AF1941" s="236"/>
      <c r="AG1941" s="236"/>
      <c r="AH1941" s="236"/>
      <c r="AI1941" s="236"/>
      <c r="AJ1941"/>
      <c r="AK1941"/>
      <c r="AL1941"/>
      <c r="AM1941"/>
      <c r="AN1941"/>
      <c r="AO1941"/>
      <c r="AP1941"/>
      <c r="AQ1941"/>
      <c r="AR1941"/>
      <c r="AS1941"/>
      <c r="AT1941"/>
      <c r="AU1941"/>
      <c r="AV1941"/>
      <c r="AW1941"/>
      <c r="AX1941"/>
      <c r="AY1941"/>
      <c r="AZ1941"/>
      <c r="BA1941" s="236"/>
      <c r="BB1941"/>
    </row>
    <row r="1942" spans="1:54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 s="360"/>
      <c r="AA1942" s="360"/>
      <c r="AB1942"/>
      <c r="AC1942"/>
      <c r="AD1942" s="236"/>
      <c r="AE1942" s="236"/>
      <c r="AF1942" s="236"/>
      <c r="AG1942" s="236"/>
      <c r="AH1942" s="236"/>
      <c r="AI1942" s="236"/>
      <c r="AJ1942"/>
      <c r="AK1942"/>
      <c r="AL1942"/>
      <c r="AM1942"/>
      <c r="AN1942"/>
      <c r="AO1942"/>
      <c r="AP1942"/>
      <c r="AQ1942"/>
      <c r="AR1942"/>
      <c r="AS1942"/>
      <c r="AT1942"/>
      <c r="AU1942"/>
      <c r="AV1942"/>
      <c r="AW1942"/>
      <c r="AX1942"/>
      <c r="AY1942"/>
      <c r="AZ1942"/>
      <c r="BA1942" s="236"/>
      <c r="BB1942"/>
    </row>
    <row r="1943" spans="1:54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 s="360"/>
      <c r="AA1943" s="360"/>
      <c r="AB1943"/>
      <c r="AC1943"/>
      <c r="AD1943" s="236"/>
      <c r="AE1943" s="236"/>
      <c r="AF1943" s="236"/>
      <c r="AG1943" s="236"/>
      <c r="AH1943" s="236"/>
      <c r="AI1943" s="236"/>
      <c r="AJ1943"/>
      <c r="AK1943"/>
      <c r="AL1943"/>
      <c r="AM1943"/>
      <c r="AN1943"/>
      <c r="AO1943"/>
      <c r="AP1943"/>
      <c r="AQ1943"/>
      <c r="AR1943"/>
      <c r="AS1943"/>
      <c r="AT1943"/>
      <c r="AU1943"/>
      <c r="AV1943"/>
      <c r="AW1943"/>
      <c r="AX1943"/>
      <c r="AY1943"/>
      <c r="AZ1943"/>
      <c r="BA1943" s="236"/>
      <c r="BB1943"/>
    </row>
    <row r="1944" spans="1:54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 s="360"/>
      <c r="AA1944" s="360"/>
      <c r="AB1944"/>
      <c r="AC1944"/>
      <c r="AD1944" s="236"/>
      <c r="AE1944" s="236"/>
      <c r="AF1944" s="236"/>
      <c r="AG1944" s="236"/>
      <c r="AH1944" s="236"/>
      <c r="AI1944" s="236"/>
      <c r="AJ1944"/>
      <c r="AK1944"/>
      <c r="AL1944"/>
      <c r="AM1944"/>
      <c r="AN1944"/>
      <c r="AO1944"/>
      <c r="AP1944"/>
      <c r="AQ1944"/>
      <c r="AR1944"/>
      <c r="AS1944"/>
      <c r="AT1944"/>
      <c r="AU1944"/>
      <c r="AV1944"/>
      <c r="AW1944"/>
      <c r="AX1944"/>
      <c r="AY1944"/>
      <c r="AZ1944"/>
      <c r="BA1944" s="236"/>
      <c r="BB1944"/>
    </row>
    <row r="1945" spans="1:54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 s="360"/>
      <c r="AA1945" s="360"/>
      <c r="AB1945"/>
      <c r="AC1945"/>
      <c r="AD1945" s="236"/>
      <c r="AE1945" s="236"/>
      <c r="AF1945" s="236"/>
      <c r="AG1945" s="236"/>
      <c r="AH1945" s="236"/>
      <c r="AI1945" s="236"/>
      <c r="AJ1945"/>
      <c r="AK1945"/>
      <c r="AL1945"/>
      <c r="AM1945"/>
      <c r="AN1945"/>
      <c r="AO1945"/>
      <c r="AP1945"/>
      <c r="AQ1945"/>
      <c r="AR1945"/>
      <c r="AS1945"/>
      <c r="AT1945"/>
      <c r="AU1945"/>
      <c r="AV1945"/>
      <c r="AW1945"/>
      <c r="AX1945"/>
      <c r="AY1945"/>
      <c r="AZ1945"/>
      <c r="BA1945" s="236"/>
      <c r="BB1945"/>
    </row>
    <row r="1946" spans="1:54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 s="360"/>
      <c r="AA1946" s="360"/>
      <c r="AB1946"/>
      <c r="AC1946"/>
      <c r="AD1946" s="236"/>
      <c r="AE1946" s="236"/>
      <c r="AF1946" s="236"/>
      <c r="AG1946" s="236"/>
      <c r="AH1946" s="236"/>
      <c r="AI1946" s="236"/>
      <c r="AJ1946"/>
      <c r="AK1946"/>
      <c r="AL1946"/>
      <c r="AM1946"/>
      <c r="AN1946"/>
      <c r="AO1946"/>
      <c r="AP1946"/>
      <c r="AQ1946"/>
      <c r="AR1946"/>
      <c r="AS1946"/>
      <c r="AT1946"/>
      <c r="AU1946"/>
      <c r="AV1946"/>
      <c r="AW1946"/>
      <c r="AX1946"/>
      <c r="AY1946"/>
      <c r="AZ1946"/>
      <c r="BA1946" s="236"/>
      <c r="BB1946"/>
    </row>
    <row r="1947" spans="1:54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 s="360"/>
      <c r="AA1947" s="360"/>
      <c r="AB1947"/>
      <c r="AC1947"/>
      <c r="AD1947" s="236"/>
      <c r="AE1947" s="236"/>
      <c r="AF1947" s="236"/>
      <c r="AG1947" s="236"/>
      <c r="AH1947" s="236"/>
      <c r="AI1947" s="236"/>
      <c r="AJ1947"/>
      <c r="AK1947"/>
      <c r="AL1947"/>
      <c r="AM1947"/>
      <c r="AN1947"/>
      <c r="AO1947"/>
      <c r="AP1947"/>
      <c r="AQ1947"/>
      <c r="AR1947"/>
      <c r="AS1947"/>
      <c r="AT1947"/>
      <c r="AU1947"/>
      <c r="AV1947"/>
      <c r="AW1947"/>
      <c r="AX1947"/>
      <c r="AY1947"/>
      <c r="AZ1947"/>
      <c r="BA1947" s="236"/>
      <c r="BB1947"/>
    </row>
    <row r="1948" spans="1:54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 s="360"/>
      <c r="AA1948" s="360"/>
      <c r="AB1948"/>
      <c r="AC1948"/>
      <c r="AD1948" s="236"/>
      <c r="AE1948" s="236"/>
      <c r="AF1948" s="236"/>
      <c r="AG1948" s="236"/>
      <c r="AH1948" s="236"/>
      <c r="AI1948" s="236"/>
      <c r="AJ1948"/>
      <c r="AK1948"/>
      <c r="AL1948"/>
      <c r="AM1948"/>
      <c r="AN1948"/>
      <c r="AO1948"/>
      <c r="AP1948"/>
      <c r="AQ1948"/>
      <c r="AR1948"/>
      <c r="AS1948"/>
      <c r="AT1948"/>
      <c r="AU1948"/>
      <c r="AV1948"/>
      <c r="AW1948"/>
      <c r="AX1948"/>
      <c r="AY1948"/>
      <c r="AZ1948"/>
      <c r="BA1948" s="236"/>
      <c r="BB1948"/>
    </row>
    <row r="1949" spans="1:54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 s="360"/>
      <c r="AA1949" s="360"/>
      <c r="AB1949"/>
      <c r="AC1949"/>
      <c r="AD1949" s="236"/>
      <c r="AE1949" s="236"/>
      <c r="AF1949" s="236"/>
      <c r="AG1949" s="236"/>
      <c r="AH1949" s="236"/>
      <c r="AI1949" s="236"/>
      <c r="AJ1949"/>
      <c r="AK1949"/>
      <c r="AL1949"/>
      <c r="AM1949"/>
      <c r="AN1949"/>
      <c r="AO1949"/>
      <c r="AP1949"/>
      <c r="AQ1949"/>
      <c r="AR1949"/>
      <c r="AS1949"/>
      <c r="AT1949"/>
      <c r="AU1949"/>
      <c r="AV1949"/>
      <c r="AW1949"/>
      <c r="AX1949"/>
      <c r="AY1949"/>
      <c r="AZ1949"/>
      <c r="BA1949" s="236"/>
      <c r="BB1949"/>
    </row>
    <row r="1950" spans="1:54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 s="360"/>
      <c r="AA1950" s="360"/>
      <c r="AB1950"/>
      <c r="AC1950"/>
      <c r="AD1950" s="236"/>
      <c r="AE1950" s="236"/>
      <c r="AF1950" s="236"/>
      <c r="AG1950" s="236"/>
      <c r="AH1950" s="236"/>
      <c r="AI1950" s="236"/>
      <c r="AJ1950"/>
      <c r="AK1950"/>
      <c r="AL1950"/>
      <c r="AM1950"/>
      <c r="AN1950"/>
      <c r="AO1950"/>
      <c r="AP1950"/>
      <c r="AQ1950"/>
      <c r="AR1950"/>
      <c r="AS1950"/>
      <c r="AT1950"/>
      <c r="AU1950"/>
      <c r="AV1950"/>
      <c r="AW1950"/>
      <c r="AX1950"/>
      <c r="AY1950"/>
      <c r="AZ1950"/>
      <c r="BA1950" s="236"/>
      <c r="BB1950"/>
    </row>
    <row r="1951" spans="1:54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 s="360"/>
      <c r="AA1951" s="360"/>
      <c r="AB1951"/>
      <c r="AC1951"/>
      <c r="AD1951" s="236"/>
      <c r="AE1951" s="236"/>
      <c r="AF1951" s="236"/>
      <c r="AG1951" s="236"/>
      <c r="AH1951" s="236"/>
      <c r="AI1951" s="236"/>
      <c r="AJ1951"/>
      <c r="AK1951"/>
      <c r="AL1951"/>
      <c r="AM1951"/>
      <c r="AN1951"/>
      <c r="AO1951"/>
      <c r="AP1951"/>
      <c r="AQ1951"/>
      <c r="AR1951"/>
      <c r="AS1951"/>
      <c r="AT1951"/>
      <c r="AU1951"/>
      <c r="AV1951"/>
      <c r="AW1951"/>
      <c r="AX1951"/>
      <c r="AY1951"/>
      <c r="AZ1951"/>
      <c r="BA1951" s="236"/>
      <c r="BB1951"/>
    </row>
    <row r="1952" spans="1:54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 s="360"/>
      <c r="AA1952" s="360"/>
      <c r="AB1952"/>
      <c r="AC1952"/>
      <c r="AD1952" s="236"/>
      <c r="AE1952" s="236"/>
      <c r="AF1952" s="236"/>
      <c r="AG1952" s="236"/>
      <c r="AH1952" s="236"/>
      <c r="AI1952" s="236"/>
      <c r="AJ1952"/>
      <c r="AK1952"/>
      <c r="AL1952"/>
      <c r="AM1952"/>
      <c r="AN1952"/>
      <c r="AO1952"/>
      <c r="AP1952"/>
      <c r="AQ1952"/>
      <c r="AR1952"/>
      <c r="AS1952"/>
      <c r="AT1952"/>
      <c r="AU1952"/>
      <c r="AV1952"/>
      <c r="AW1952"/>
      <c r="AX1952"/>
      <c r="AY1952"/>
      <c r="AZ1952"/>
      <c r="BA1952" s="236"/>
      <c r="BB1952"/>
    </row>
    <row r="1953" spans="1:54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 s="360"/>
      <c r="AA1953" s="360"/>
      <c r="AB1953"/>
      <c r="AC1953"/>
      <c r="AD1953" s="236"/>
      <c r="AE1953" s="236"/>
      <c r="AF1953" s="236"/>
      <c r="AG1953" s="236"/>
      <c r="AH1953" s="236"/>
      <c r="AI1953" s="236"/>
      <c r="AJ1953"/>
      <c r="AK1953"/>
      <c r="AL1953"/>
      <c r="AM1953"/>
      <c r="AN1953"/>
      <c r="AO1953"/>
      <c r="AP1953"/>
      <c r="AQ1953"/>
      <c r="AR1953"/>
      <c r="AS1953"/>
      <c r="AT1953"/>
      <c r="AU1953"/>
      <c r="AV1953"/>
      <c r="AW1953"/>
      <c r="AX1953"/>
      <c r="AY1953"/>
      <c r="AZ1953"/>
      <c r="BA1953" s="236"/>
      <c r="BB1953"/>
    </row>
    <row r="1954" spans="1:54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 s="360"/>
      <c r="AA1954" s="360"/>
      <c r="AB1954"/>
      <c r="AC1954"/>
      <c r="AD1954" s="236"/>
      <c r="AE1954" s="236"/>
      <c r="AF1954" s="236"/>
      <c r="AG1954" s="236"/>
      <c r="AH1954" s="236"/>
      <c r="AI1954" s="236"/>
      <c r="AJ1954"/>
      <c r="AK1954"/>
      <c r="AL1954"/>
      <c r="AM1954"/>
      <c r="AN1954"/>
      <c r="AO1954"/>
      <c r="AP1954"/>
      <c r="AQ1954"/>
      <c r="AR1954"/>
      <c r="AS1954"/>
      <c r="AT1954"/>
      <c r="AU1954"/>
      <c r="AV1954"/>
      <c r="AW1954"/>
      <c r="AX1954"/>
      <c r="AY1954"/>
      <c r="AZ1954"/>
      <c r="BA1954" s="236"/>
      <c r="BB1954"/>
    </row>
    <row r="1955" spans="1:54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 s="360"/>
      <c r="AA1955" s="360"/>
      <c r="AB1955"/>
      <c r="AC1955"/>
      <c r="AD1955" s="236"/>
      <c r="AE1955" s="236"/>
      <c r="AF1955" s="236"/>
      <c r="AG1955" s="236"/>
      <c r="AH1955" s="236"/>
      <c r="AI1955" s="236"/>
      <c r="AJ1955"/>
      <c r="AK1955"/>
      <c r="AL1955"/>
      <c r="AM1955"/>
      <c r="AN1955"/>
      <c r="AO1955"/>
      <c r="AP1955"/>
      <c r="AQ1955"/>
      <c r="AR1955"/>
      <c r="AS1955"/>
      <c r="AT1955"/>
      <c r="AU1955"/>
      <c r="AV1955"/>
      <c r="AW1955"/>
      <c r="AX1955"/>
      <c r="AY1955"/>
      <c r="AZ1955"/>
      <c r="BA1955" s="236"/>
      <c r="BB1955"/>
    </row>
    <row r="1956" spans="1:54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 s="360"/>
      <c r="AA1956" s="360"/>
      <c r="AB1956"/>
      <c r="AC1956"/>
      <c r="AD1956" s="236"/>
      <c r="AE1956" s="236"/>
      <c r="AF1956" s="236"/>
      <c r="AG1956" s="236"/>
      <c r="AH1956" s="236"/>
      <c r="AI1956" s="236"/>
      <c r="AJ1956"/>
      <c r="AK1956"/>
      <c r="AL1956"/>
      <c r="AM1956"/>
      <c r="AN1956"/>
      <c r="AO1956"/>
      <c r="AP1956"/>
      <c r="AQ1956"/>
      <c r="AR1956"/>
      <c r="AS1956"/>
      <c r="AT1956"/>
      <c r="AU1956"/>
      <c r="AV1956"/>
      <c r="AW1956"/>
      <c r="AX1956"/>
      <c r="AY1956"/>
      <c r="AZ1956"/>
      <c r="BA1956" s="236"/>
      <c r="BB1956"/>
    </row>
    <row r="1957" spans="1:54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 s="360"/>
      <c r="AA1957" s="360"/>
      <c r="AB1957"/>
      <c r="AC1957"/>
      <c r="AD1957" s="236"/>
      <c r="AE1957" s="236"/>
      <c r="AF1957" s="236"/>
      <c r="AG1957" s="236"/>
      <c r="AH1957" s="236"/>
      <c r="AI1957" s="236"/>
      <c r="AJ1957"/>
      <c r="AK1957"/>
      <c r="AL1957"/>
      <c r="AM1957"/>
      <c r="AN1957"/>
      <c r="AO1957"/>
      <c r="AP1957"/>
      <c r="AQ1957"/>
      <c r="AR1957"/>
      <c r="AS1957"/>
      <c r="AT1957"/>
      <c r="AU1957"/>
      <c r="AV1957"/>
      <c r="AW1957"/>
      <c r="AX1957"/>
      <c r="AY1957"/>
      <c r="AZ1957"/>
      <c r="BA1957" s="236"/>
      <c r="BB1957"/>
    </row>
    <row r="1958" spans="1:54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 s="360"/>
      <c r="AA1958" s="360"/>
      <c r="AB1958"/>
      <c r="AC1958"/>
      <c r="AD1958" s="236"/>
      <c r="AE1958" s="236"/>
      <c r="AF1958" s="236"/>
      <c r="AG1958" s="236"/>
      <c r="AH1958" s="236"/>
      <c r="AI1958" s="236"/>
      <c r="AJ1958"/>
      <c r="AK1958"/>
      <c r="AL1958"/>
      <c r="AM1958"/>
      <c r="AN1958"/>
      <c r="AO1958"/>
      <c r="AP1958"/>
      <c r="AQ1958"/>
      <c r="AR1958"/>
      <c r="AS1958"/>
      <c r="AT1958"/>
      <c r="AU1958"/>
      <c r="AV1958"/>
      <c r="AW1958"/>
      <c r="AX1958"/>
      <c r="AY1958"/>
      <c r="AZ1958"/>
      <c r="BA1958" s="236"/>
      <c r="BB1958"/>
    </row>
    <row r="1959" spans="1:54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 s="360"/>
      <c r="AA1959" s="360"/>
      <c r="AB1959"/>
      <c r="AC1959"/>
      <c r="AD1959" s="236"/>
      <c r="AE1959" s="236"/>
      <c r="AF1959" s="236"/>
      <c r="AG1959" s="236"/>
      <c r="AH1959" s="236"/>
      <c r="AI1959" s="236"/>
      <c r="AJ1959"/>
      <c r="AK1959"/>
      <c r="AL1959"/>
      <c r="AM1959"/>
      <c r="AN1959"/>
      <c r="AO1959"/>
      <c r="AP1959"/>
      <c r="AQ1959"/>
      <c r="AR1959"/>
      <c r="AS1959"/>
      <c r="AT1959"/>
      <c r="AU1959"/>
      <c r="AV1959"/>
      <c r="AW1959"/>
      <c r="AX1959"/>
      <c r="AY1959"/>
      <c r="AZ1959"/>
      <c r="BA1959" s="236"/>
      <c r="BB1959"/>
    </row>
    <row r="1960" spans="1:54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 s="360"/>
      <c r="AA1960" s="360"/>
      <c r="AB1960"/>
      <c r="AC1960"/>
      <c r="AD1960" s="236"/>
      <c r="AE1960" s="236"/>
      <c r="AF1960" s="236"/>
      <c r="AG1960" s="236"/>
      <c r="AH1960" s="236"/>
      <c r="AI1960" s="236"/>
      <c r="AJ1960"/>
      <c r="AK1960"/>
      <c r="AL1960"/>
      <c r="AM1960"/>
      <c r="AN1960"/>
      <c r="AO1960"/>
      <c r="AP1960"/>
      <c r="AQ1960"/>
      <c r="AR1960"/>
      <c r="AS1960"/>
      <c r="AT1960"/>
      <c r="AU1960"/>
      <c r="AV1960"/>
      <c r="AW1960"/>
      <c r="AX1960"/>
      <c r="AY1960"/>
      <c r="AZ1960"/>
      <c r="BA1960" s="236"/>
      <c r="BB1960"/>
    </row>
    <row r="1961" spans="1:54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 s="360"/>
      <c r="AA1961" s="360"/>
      <c r="AB1961"/>
      <c r="AC1961"/>
      <c r="AD1961" s="236"/>
      <c r="AE1961" s="236"/>
      <c r="AF1961" s="236"/>
      <c r="AG1961" s="236"/>
      <c r="AH1961" s="236"/>
      <c r="AI1961" s="236"/>
      <c r="AJ1961"/>
      <c r="AK1961"/>
      <c r="AL1961"/>
      <c r="AM1961"/>
      <c r="AN1961"/>
      <c r="AO1961"/>
      <c r="AP1961"/>
      <c r="AQ1961"/>
      <c r="AR1961"/>
      <c r="AS1961"/>
      <c r="AT1961"/>
      <c r="AU1961"/>
      <c r="AV1961"/>
      <c r="AW1961"/>
      <c r="AX1961"/>
      <c r="AY1961"/>
      <c r="AZ1961"/>
      <c r="BA1961" s="236"/>
      <c r="BB1961"/>
    </row>
    <row r="1962" spans="1:54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 s="360"/>
      <c r="AA1962" s="360"/>
      <c r="AB1962"/>
      <c r="AC1962"/>
      <c r="AD1962" s="236"/>
      <c r="AE1962" s="236"/>
      <c r="AF1962" s="236"/>
      <c r="AG1962" s="236"/>
      <c r="AH1962" s="236"/>
      <c r="AI1962" s="236"/>
      <c r="AJ1962"/>
      <c r="AK1962"/>
      <c r="AL1962"/>
      <c r="AM1962"/>
      <c r="AN1962"/>
      <c r="AO1962"/>
      <c r="AP1962"/>
      <c r="AQ1962"/>
      <c r="AR1962"/>
      <c r="AS1962"/>
      <c r="AT1962"/>
      <c r="AU1962"/>
      <c r="AV1962"/>
      <c r="AW1962"/>
      <c r="AX1962"/>
      <c r="AY1962"/>
      <c r="AZ1962"/>
      <c r="BA1962" s="236"/>
      <c r="BB1962"/>
    </row>
    <row r="1963" spans="1:54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 s="360"/>
      <c r="AA1963" s="360"/>
      <c r="AB1963"/>
      <c r="AC1963"/>
      <c r="AD1963" s="236"/>
      <c r="AE1963" s="236"/>
      <c r="AF1963" s="236"/>
      <c r="AG1963" s="236"/>
      <c r="AH1963" s="236"/>
      <c r="AI1963" s="236"/>
      <c r="AJ1963"/>
      <c r="AK1963"/>
      <c r="AL1963"/>
      <c r="AM1963"/>
      <c r="AN1963"/>
      <c r="AO1963"/>
      <c r="AP1963"/>
      <c r="AQ1963"/>
      <c r="AR1963"/>
      <c r="AS1963"/>
      <c r="AT1963"/>
      <c r="AU1963"/>
      <c r="AV1963"/>
      <c r="AW1963"/>
      <c r="AX1963"/>
      <c r="AY1963"/>
      <c r="AZ1963"/>
      <c r="BA1963" s="236"/>
      <c r="BB1963"/>
    </row>
    <row r="1964" spans="1:54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 s="360"/>
      <c r="AA1964" s="360"/>
      <c r="AB1964"/>
      <c r="AC1964"/>
      <c r="AD1964" s="236"/>
      <c r="AE1964" s="236"/>
      <c r="AF1964" s="236"/>
      <c r="AG1964" s="236"/>
      <c r="AH1964" s="236"/>
      <c r="AI1964" s="236"/>
      <c r="AJ1964"/>
      <c r="AK1964"/>
      <c r="AL1964"/>
      <c r="AM1964"/>
      <c r="AN1964"/>
      <c r="AO1964"/>
      <c r="AP1964"/>
      <c r="AQ1964"/>
      <c r="AR1964"/>
      <c r="AS1964"/>
      <c r="AT1964"/>
      <c r="AU1964"/>
      <c r="AV1964"/>
      <c r="AW1964"/>
      <c r="AX1964"/>
      <c r="AY1964"/>
      <c r="AZ1964"/>
      <c r="BA1964" s="236"/>
      <c r="BB1964"/>
    </row>
    <row r="1965" spans="1:54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 s="360"/>
      <c r="AA1965" s="360"/>
      <c r="AB1965"/>
      <c r="AC1965"/>
      <c r="AD1965" s="236"/>
      <c r="AE1965" s="236"/>
      <c r="AF1965" s="236"/>
      <c r="AG1965" s="236"/>
      <c r="AH1965" s="236"/>
      <c r="AI1965" s="236"/>
      <c r="AJ1965"/>
      <c r="AK1965"/>
      <c r="AL1965"/>
      <c r="AM1965"/>
      <c r="AN1965"/>
      <c r="AO1965"/>
      <c r="AP1965"/>
      <c r="AQ1965"/>
      <c r="AR1965"/>
      <c r="AS1965"/>
      <c r="AT1965"/>
      <c r="AU1965"/>
      <c r="AV1965"/>
      <c r="AW1965"/>
      <c r="AX1965"/>
      <c r="AY1965"/>
      <c r="AZ1965"/>
      <c r="BA1965" s="236"/>
      <c r="BB1965"/>
    </row>
    <row r="1966" spans="1:54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 s="360"/>
      <c r="AA1966" s="360"/>
      <c r="AB1966"/>
      <c r="AC1966"/>
      <c r="AD1966" s="236"/>
      <c r="AE1966" s="236"/>
      <c r="AF1966" s="236"/>
      <c r="AG1966" s="236"/>
      <c r="AH1966" s="236"/>
      <c r="AI1966" s="236"/>
      <c r="AJ1966"/>
      <c r="AK1966"/>
      <c r="AL1966"/>
      <c r="AM1966"/>
      <c r="AN1966"/>
      <c r="AO1966"/>
      <c r="AP1966"/>
      <c r="AQ1966"/>
      <c r="AR1966"/>
      <c r="AS1966"/>
      <c r="AT1966"/>
      <c r="AU1966"/>
      <c r="AV1966"/>
      <c r="AW1966"/>
      <c r="AX1966"/>
      <c r="AY1966"/>
      <c r="AZ1966"/>
      <c r="BA1966" s="236"/>
      <c r="BB1966"/>
    </row>
    <row r="1967" spans="1:54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 s="360"/>
      <c r="AA1967" s="360"/>
      <c r="AB1967"/>
      <c r="AC1967"/>
      <c r="AD1967" s="236"/>
      <c r="AE1967" s="236"/>
      <c r="AF1967" s="236"/>
      <c r="AG1967" s="236"/>
      <c r="AH1967" s="236"/>
      <c r="AI1967" s="236"/>
      <c r="AJ1967"/>
      <c r="AK1967"/>
      <c r="AL1967"/>
      <c r="AM1967"/>
      <c r="AN1967"/>
      <c r="AO1967"/>
      <c r="AP1967"/>
      <c r="AQ1967"/>
      <c r="AR1967"/>
      <c r="AS1967"/>
      <c r="AT1967"/>
      <c r="AU1967"/>
      <c r="AV1967"/>
      <c r="AW1967"/>
      <c r="AX1967"/>
      <c r="AY1967"/>
      <c r="AZ1967"/>
      <c r="BA1967" s="236"/>
      <c r="BB1967"/>
    </row>
    <row r="1968" spans="1:54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 s="360"/>
      <c r="AA1968" s="360"/>
      <c r="AB1968"/>
      <c r="AC1968"/>
      <c r="AD1968" s="236"/>
      <c r="AE1968" s="236"/>
      <c r="AF1968" s="236"/>
      <c r="AG1968" s="236"/>
      <c r="AH1968" s="236"/>
      <c r="AI1968" s="236"/>
      <c r="AJ1968"/>
      <c r="AK1968"/>
      <c r="AL1968"/>
      <c r="AM1968"/>
      <c r="AN1968"/>
      <c r="AO1968"/>
      <c r="AP1968"/>
      <c r="AQ1968"/>
      <c r="AR1968"/>
      <c r="AS1968"/>
      <c r="AT1968"/>
      <c r="AU1968"/>
      <c r="AV1968"/>
      <c r="AW1968"/>
      <c r="AX1968"/>
      <c r="AY1968"/>
      <c r="AZ1968"/>
      <c r="BA1968" s="236"/>
      <c r="BB1968"/>
    </row>
    <row r="1969" spans="1:54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 s="360"/>
      <c r="AA1969" s="360"/>
      <c r="AB1969"/>
      <c r="AC1969"/>
      <c r="AD1969" s="236"/>
      <c r="AE1969" s="236"/>
      <c r="AF1969" s="236"/>
      <c r="AG1969" s="236"/>
      <c r="AH1969" s="236"/>
      <c r="AI1969" s="236"/>
      <c r="AJ1969"/>
      <c r="AK1969"/>
      <c r="AL1969"/>
      <c r="AM1969"/>
      <c r="AN1969"/>
      <c r="AO1969"/>
      <c r="AP1969"/>
      <c r="AQ1969"/>
      <c r="AR1969"/>
      <c r="AS1969"/>
      <c r="AT1969"/>
      <c r="AU1969"/>
      <c r="AV1969"/>
      <c r="AW1969"/>
      <c r="AX1969"/>
      <c r="AY1969"/>
      <c r="AZ1969"/>
      <c r="BA1969" s="236"/>
      <c r="BB1969"/>
    </row>
    <row r="1970" spans="1:54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 s="360"/>
      <c r="AA1970" s="360"/>
      <c r="AB1970"/>
      <c r="AC1970"/>
      <c r="AD1970" s="236"/>
      <c r="AE1970" s="236"/>
      <c r="AF1970" s="236"/>
      <c r="AG1970" s="236"/>
      <c r="AH1970" s="236"/>
      <c r="AI1970" s="236"/>
      <c r="AJ1970"/>
      <c r="AK1970"/>
      <c r="AL1970"/>
      <c r="AM1970"/>
      <c r="AN1970"/>
      <c r="AO1970"/>
      <c r="AP1970"/>
      <c r="AQ1970"/>
      <c r="AR1970"/>
      <c r="AS1970"/>
      <c r="AT1970"/>
      <c r="AU1970"/>
      <c r="AV1970"/>
      <c r="AW1970"/>
      <c r="AX1970"/>
      <c r="AY1970"/>
      <c r="AZ1970"/>
      <c r="BA1970" s="236"/>
      <c r="BB1970"/>
    </row>
    <row r="1971" spans="1:54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 s="360"/>
      <c r="AA1971" s="360"/>
      <c r="AB1971"/>
      <c r="AC1971"/>
      <c r="AD1971" s="236"/>
      <c r="AE1971" s="236"/>
      <c r="AF1971" s="236"/>
      <c r="AG1971" s="236"/>
      <c r="AH1971" s="236"/>
      <c r="AI1971" s="236"/>
      <c r="AJ1971"/>
      <c r="AK1971"/>
      <c r="AL1971"/>
      <c r="AM1971"/>
      <c r="AN1971"/>
      <c r="AO1971"/>
      <c r="AP1971"/>
      <c r="AQ1971"/>
      <c r="AR1971"/>
      <c r="AS1971"/>
      <c r="AT1971"/>
      <c r="AU1971"/>
      <c r="AV1971"/>
      <c r="AW1971"/>
      <c r="AX1971"/>
      <c r="AY1971"/>
      <c r="AZ1971"/>
      <c r="BA1971" s="236"/>
      <c r="BB1971"/>
    </row>
    <row r="1972" spans="1:54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 s="360"/>
      <c r="AA1972" s="360"/>
      <c r="AB1972"/>
      <c r="AC1972"/>
      <c r="AD1972" s="236"/>
      <c r="AE1972" s="236"/>
      <c r="AF1972" s="236"/>
      <c r="AG1972" s="236"/>
      <c r="AH1972" s="236"/>
      <c r="AI1972" s="236"/>
      <c r="AJ1972"/>
      <c r="AK1972"/>
      <c r="AL1972"/>
      <c r="AM1972"/>
      <c r="AN1972"/>
      <c r="AO1972"/>
      <c r="AP1972"/>
      <c r="AQ1972"/>
      <c r="AR1972"/>
      <c r="AS1972"/>
      <c r="AT1972"/>
      <c r="AU1972"/>
      <c r="AV1972"/>
      <c r="AW1972"/>
      <c r="AX1972"/>
      <c r="AY1972"/>
      <c r="AZ1972"/>
      <c r="BA1972" s="236"/>
      <c r="BB1972"/>
    </row>
    <row r="1973" spans="1:54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 s="360"/>
      <c r="AA1973" s="360"/>
      <c r="AB1973"/>
      <c r="AC1973"/>
      <c r="AD1973" s="236"/>
      <c r="AE1973" s="236"/>
      <c r="AF1973" s="236"/>
      <c r="AG1973" s="236"/>
      <c r="AH1973" s="236"/>
      <c r="AI1973" s="236"/>
      <c r="AJ1973"/>
      <c r="AK1973"/>
      <c r="AL1973"/>
      <c r="AM1973"/>
      <c r="AN1973"/>
      <c r="AO1973"/>
      <c r="AP1973"/>
      <c r="AQ1973"/>
      <c r="AR1973"/>
      <c r="AS1973"/>
      <c r="AT1973"/>
      <c r="AU1973"/>
      <c r="AV1973"/>
      <c r="AW1973"/>
      <c r="AX1973"/>
      <c r="AY1973"/>
      <c r="AZ1973"/>
      <c r="BA1973" s="236"/>
      <c r="BB1973"/>
    </row>
    <row r="1974" spans="1:54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 s="360"/>
      <c r="AA1974" s="360"/>
      <c r="AB1974"/>
      <c r="AC1974"/>
      <c r="AD1974" s="236"/>
      <c r="AE1974" s="236"/>
      <c r="AF1974" s="236"/>
      <c r="AG1974" s="236"/>
      <c r="AH1974" s="236"/>
      <c r="AI1974" s="236"/>
      <c r="AJ1974"/>
      <c r="AK1974"/>
      <c r="AL1974"/>
      <c r="AM1974"/>
      <c r="AN1974"/>
      <c r="AO1974"/>
      <c r="AP1974"/>
      <c r="AQ1974"/>
      <c r="AR1974"/>
      <c r="AS1974"/>
      <c r="AT1974"/>
      <c r="AU1974"/>
      <c r="AV1974"/>
      <c r="AW1974"/>
      <c r="AX1974"/>
      <c r="AY1974"/>
      <c r="AZ1974"/>
      <c r="BA1974" s="236"/>
      <c r="BB1974"/>
    </row>
    <row r="1975" spans="1:54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 s="360"/>
      <c r="AA1975" s="360"/>
      <c r="AB1975"/>
      <c r="AC1975"/>
      <c r="AD1975" s="236"/>
      <c r="AE1975" s="236"/>
      <c r="AF1975" s="236"/>
      <c r="AG1975" s="236"/>
      <c r="AH1975" s="236"/>
      <c r="AI1975" s="236"/>
      <c r="AJ1975"/>
      <c r="AK1975"/>
      <c r="AL1975"/>
      <c r="AM1975"/>
      <c r="AN1975"/>
      <c r="AO1975"/>
      <c r="AP1975"/>
      <c r="AQ1975"/>
      <c r="AR1975"/>
      <c r="AS1975"/>
      <c r="AT1975"/>
      <c r="AU1975"/>
      <c r="AV1975"/>
      <c r="AW1975"/>
      <c r="AX1975"/>
      <c r="AY1975"/>
      <c r="AZ1975"/>
      <c r="BA1975" s="236"/>
      <c r="BB1975"/>
    </row>
    <row r="1976" spans="1:54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 s="360"/>
      <c r="AA1976" s="360"/>
      <c r="AB1976"/>
      <c r="AC1976"/>
      <c r="AD1976" s="236"/>
      <c r="AE1976" s="236"/>
      <c r="AF1976" s="236"/>
      <c r="AG1976" s="236"/>
      <c r="AH1976" s="236"/>
      <c r="AI1976" s="236"/>
      <c r="AJ1976"/>
      <c r="AK1976"/>
      <c r="AL1976"/>
      <c r="AM1976"/>
      <c r="AN1976"/>
      <c r="AO1976"/>
      <c r="AP1976"/>
      <c r="AQ1976"/>
      <c r="AR1976"/>
      <c r="AS1976"/>
      <c r="AT1976"/>
      <c r="AU1976"/>
      <c r="AV1976"/>
      <c r="AW1976"/>
      <c r="AX1976"/>
      <c r="AY1976"/>
      <c r="AZ1976"/>
      <c r="BA1976" s="236"/>
      <c r="BB1976"/>
    </row>
    <row r="1977" spans="1:54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 s="360"/>
      <c r="AA1977" s="360"/>
      <c r="AB1977"/>
      <c r="AC1977"/>
      <c r="AD1977" s="236"/>
      <c r="AE1977" s="236"/>
      <c r="AF1977" s="236"/>
      <c r="AG1977" s="236"/>
      <c r="AH1977" s="236"/>
      <c r="AI1977" s="236"/>
      <c r="AJ1977"/>
      <c r="AK1977"/>
      <c r="AL1977"/>
      <c r="AM1977"/>
      <c r="AN1977"/>
      <c r="AO1977"/>
      <c r="AP1977"/>
      <c r="AQ1977"/>
      <c r="AR1977"/>
      <c r="AS1977"/>
      <c r="AT1977"/>
      <c r="AU1977"/>
      <c r="AV1977"/>
      <c r="AW1977"/>
      <c r="AX1977"/>
      <c r="AY1977"/>
      <c r="AZ1977"/>
      <c r="BA1977" s="236"/>
      <c r="BB1977"/>
    </row>
    <row r="1978" spans="1:54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 s="360"/>
      <c r="AA1978" s="360"/>
      <c r="AB1978"/>
      <c r="AC1978"/>
      <c r="AD1978" s="236"/>
      <c r="AE1978" s="236"/>
      <c r="AF1978" s="236"/>
      <c r="AG1978" s="236"/>
      <c r="AH1978" s="236"/>
      <c r="AI1978" s="236"/>
      <c r="AJ1978"/>
      <c r="AK1978"/>
      <c r="AL1978"/>
      <c r="AM1978"/>
      <c r="AN1978"/>
      <c r="AO1978"/>
      <c r="AP1978"/>
      <c r="AQ1978"/>
      <c r="AR1978"/>
      <c r="AS1978"/>
      <c r="AT1978"/>
      <c r="AU1978"/>
      <c r="AV1978"/>
      <c r="AW1978"/>
      <c r="AX1978"/>
      <c r="AY1978"/>
      <c r="AZ1978"/>
      <c r="BA1978" s="236"/>
      <c r="BB1978"/>
    </row>
    <row r="1979" spans="1:54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 s="360"/>
      <c r="AA1979" s="360"/>
      <c r="AB1979"/>
      <c r="AC1979"/>
      <c r="AD1979" s="236"/>
      <c r="AE1979" s="236"/>
      <c r="AF1979" s="236"/>
      <c r="AG1979" s="236"/>
      <c r="AH1979" s="236"/>
      <c r="AI1979" s="236"/>
      <c r="AJ1979"/>
      <c r="AK1979"/>
      <c r="AL1979"/>
      <c r="AM1979"/>
      <c r="AN1979"/>
      <c r="AO1979"/>
      <c r="AP1979"/>
      <c r="AQ1979"/>
      <c r="AR1979"/>
      <c r="AS1979"/>
      <c r="AT1979"/>
      <c r="AU1979"/>
      <c r="AV1979"/>
      <c r="AW1979"/>
      <c r="AX1979"/>
      <c r="AY1979"/>
      <c r="AZ1979"/>
      <c r="BA1979" s="236"/>
      <c r="BB1979"/>
    </row>
    <row r="1980" spans="1:54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 s="360"/>
      <c r="AA1980" s="360"/>
      <c r="AB1980"/>
      <c r="AC1980"/>
      <c r="AD1980" s="236"/>
      <c r="AE1980" s="236"/>
      <c r="AF1980" s="236"/>
      <c r="AG1980" s="236"/>
      <c r="AH1980" s="236"/>
      <c r="AI1980" s="236"/>
      <c r="AJ1980"/>
      <c r="AK1980"/>
      <c r="AL1980"/>
      <c r="AM1980"/>
      <c r="AN1980"/>
      <c r="AO1980"/>
      <c r="AP1980"/>
      <c r="AQ1980"/>
      <c r="AR1980"/>
      <c r="AS1980"/>
      <c r="AT1980"/>
      <c r="AU1980"/>
      <c r="AV1980"/>
      <c r="AW1980"/>
      <c r="AX1980"/>
      <c r="AY1980"/>
      <c r="AZ1980"/>
      <c r="BA1980" s="236"/>
      <c r="BB1980"/>
    </row>
    <row r="1981" spans="1:54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 s="360"/>
      <c r="AA1981" s="360"/>
      <c r="AB1981"/>
      <c r="AC1981"/>
      <c r="AD1981" s="236"/>
      <c r="AE1981" s="236"/>
      <c r="AF1981" s="236"/>
      <c r="AG1981" s="236"/>
      <c r="AH1981" s="236"/>
      <c r="AI1981" s="236"/>
      <c r="AJ1981"/>
      <c r="AK1981"/>
      <c r="AL1981"/>
      <c r="AM1981"/>
      <c r="AN1981"/>
      <c r="AO1981"/>
      <c r="AP1981"/>
      <c r="AQ1981"/>
      <c r="AR1981"/>
      <c r="AS1981"/>
      <c r="AT1981"/>
      <c r="AU1981"/>
      <c r="AV1981"/>
      <c r="AW1981"/>
      <c r="AX1981"/>
      <c r="AY1981"/>
      <c r="AZ1981"/>
      <c r="BA1981" s="236"/>
      <c r="BB1981"/>
    </row>
    <row r="1982" spans="1:54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 s="360"/>
      <c r="AA1982" s="360"/>
      <c r="AB1982"/>
      <c r="AC1982"/>
      <c r="AD1982" s="236"/>
      <c r="AE1982" s="236"/>
      <c r="AF1982" s="236"/>
      <c r="AG1982" s="236"/>
      <c r="AH1982" s="236"/>
      <c r="AI1982" s="236"/>
      <c r="AJ1982"/>
      <c r="AK1982"/>
      <c r="AL1982"/>
      <c r="AM1982"/>
      <c r="AN1982"/>
      <c r="AO1982"/>
      <c r="AP1982"/>
      <c r="AQ1982"/>
      <c r="AR1982"/>
      <c r="AS1982"/>
      <c r="AT1982"/>
      <c r="AU1982"/>
      <c r="AV1982"/>
      <c r="AW1982"/>
      <c r="AX1982"/>
      <c r="AY1982"/>
      <c r="AZ1982"/>
      <c r="BA1982" s="236"/>
      <c r="BB1982"/>
    </row>
    <row r="1983" spans="1:54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 s="360"/>
      <c r="AA1983" s="360"/>
      <c r="AB1983"/>
      <c r="AC1983"/>
      <c r="AD1983" s="236"/>
      <c r="AE1983" s="236"/>
      <c r="AF1983" s="236"/>
      <c r="AG1983" s="236"/>
      <c r="AH1983" s="236"/>
      <c r="AI1983" s="236"/>
      <c r="AJ1983"/>
      <c r="AK1983"/>
      <c r="AL1983"/>
      <c r="AM1983"/>
      <c r="AN1983"/>
      <c r="AO1983"/>
      <c r="AP1983"/>
      <c r="AQ1983"/>
      <c r="AR1983"/>
      <c r="AS1983"/>
      <c r="AT1983"/>
      <c r="AU1983"/>
      <c r="AV1983"/>
      <c r="AW1983"/>
      <c r="AX1983"/>
      <c r="AY1983"/>
      <c r="AZ1983"/>
      <c r="BA1983" s="236"/>
      <c r="BB1983"/>
    </row>
    <row r="1984" spans="1:54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 s="360"/>
      <c r="AA1984" s="360"/>
      <c r="AB1984"/>
      <c r="AC1984"/>
      <c r="AD1984" s="236"/>
      <c r="AE1984" s="236"/>
      <c r="AF1984" s="236"/>
      <c r="AG1984" s="236"/>
      <c r="AH1984" s="236"/>
      <c r="AI1984" s="236"/>
      <c r="AJ1984"/>
      <c r="AK1984"/>
      <c r="AL1984"/>
      <c r="AM1984"/>
      <c r="AN1984"/>
      <c r="AO1984"/>
      <c r="AP1984"/>
      <c r="AQ1984"/>
      <c r="AR1984"/>
      <c r="AS1984"/>
      <c r="AT1984"/>
      <c r="AU1984"/>
      <c r="AV1984"/>
      <c r="AW1984"/>
      <c r="AX1984"/>
      <c r="AY1984"/>
      <c r="AZ1984"/>
      <c r="BA1984" s="236"/>
      <c r="BB1984"/>
    </row>
    <row r="1985" spans="1:54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 s="360"/>
      <c r="AA1985" s="360"/>
      <c r="AB1985"/>
      <c r="AC1985"/>
      <c r="AD1985" s="236"/>
      <c r="AE1985" s="236"/>
      <c r="AF1985" s="236"/>
      <c r="AG1985" s="236"/>
      <c r="AH1985" s="236"/>
      <c r="AI1985" s="236"/>
      <c r="AJ1985"/>
      <c r="AK1985"/>
      <c r="AL1985"/>
      <c r="AM1985"/>
      <c r="AN1985"/>
      <c r="AO1985"/>
      <c r="AP1985"/>
      <c r="AQ1985"/>
      <c r="AR1985"/>
      <c r="AS1985"/>
      <c r="AT1985"/>
      <c r="AU1985"/>
      <c r="AV1985"/>
      <c r="AW1985"/>
      <c r="AX1985"/>
      <c r="AY1985"/>
      <c r="AZ1985"/>
      <c r="BA1985" s="236"/>
      <c r="BB1985"/>
    </row>
    <row r="1986" spans="1:54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 s="360"/>
      <c r="AA1986" s="360"/>
      <c r="AB1986"/>
      <c r="AC1986"/>
      <c r="AD1986" s="236"/>
      <c r="AE1986" s="236"/>
      <c r="AF1986" s="236"/>
      <c r="AG1986" s="236"/>
      <c r="AH1986" s="236"/>
      <c r="AI1986" s="236"/>
      <c r="AJ1986"/>
      <c r="AK1986"/>
      <c r="AL1986"/>
      <c r="AM1986"/>
      <c r="AN1986"/>
      <c r="AO1986"/>
      <c r="AP1986"/>
      <c r="AQ1986"/>
      <c r="AR1986"/>
      <c r="AS1986"/>
      <c r="AT1986"/>
      <c r="AU1986"/>
      <c r="AV1986"/>
      <c r="AW1986"/>
      <c r="AX1986"/>
      <c r="AY1986"/>
      <c r="AZ1986"/>
      <c r="BA1986" s="236"/>
      <c r="BB1986"/>
    </row>
    <row r="1987" spans="1:54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 s="360"/>
      <c r="AA1987" s="360"/>
      <c r="AB1987"/>
      <c r="AC1987"/>
      <c r="AD1987" s="236"/>
      <c r="AE1987" s="236"/>
      <c r="AF1987" s="236"/>
      <c r="AG1987" s="236"/>
      <c r="AH1987" s="236"/>
      <c r="AI1987" s="236"/>
      <c r="AJ1987"/>
      <c r="AK1987"/>
      <c r="AL1987"/>
      <c r="AM1987"/>
      <c r="AN1987"/>
      <c r="AO1987"/>
      <c r="AP1987"/>
      <c r="AQ1987"/>
      <c r="AR1987"/>
      <c r="AS1987"/>
      <c r="AT1987"/>
      <c r="AU1987"/>
      <c r="AV1987"/>
      <c r="AW1987"/>
      <c r="AX1987"/>
      <c r="AY1987"/>
      <c r="AZ1987"/>
      <c r="BA1987" s="236"/>
      <c r="BB1987"/>
    </row>
    <row r="1988" spans="1:54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 s="360"/>
      <c r="AA1988" s="360"/>
      <c r="AB1988"/>
      <c r="AC1988"/>
      <c r="AD1988" s="236"/>
      <c r="AE1988" s="236"/>
      <c r="AF1988" s="236"/>
      <c r="AG1988" s="236"/>
      <c r="AH1988" s="236"/>
      <c r="AI1988" s="236"/>
      <c r="AJ1988"/>
      <c r="AK1988"/>
      <c r="AL1988"/>
      <c r="AM1988"/>
      <c r="AN1988"/>
      <c r="AO1988"/>
      <c r="AP1988"/>
      <c r="AQ1988"/>
      <c r="AR1988"/>
      <c r="AS1988"/>
      <c r="AT1988"/>
      <c r="AU1988"/>
      <c r="AV1988"/>
      <c r="AW1988"/>
      <c r="AX1988"/>
      <c r="AY1988"/>
      <c r="AZ1988"/>
      <c r="BA1988" s="236"/>
      <c r="BB1988"/>
    </row>
    <row r="1989" spans="1:54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 s="360"/>
      <c r="AA1989" s="360"/>
      <c r="AB1989"/>
      <c r="AC1989"/>
      <c r="AD1989" s="236"/>
      <c r="AE1989" s="236"/>
      <c r="AF1989" s="236"/>
      <c r="AG1989" s="236"/>
      <c r="AH1989" s="236"/>
      <c r="AI1989" s="236"/>
      <c r="AJ1989"/>
      <c r="AK1989"/>
      <c r="AL1989"/>
      <c r="AM1989"/>
      <c r="AN1989"/>
      <c r="AO1989"/>
      <c r="AP1989"/>
      <c r="AQ1989"/>
      <c r="AR1989"/>
      <c r="AS1989"/>
      <c r="AT1989"/>
      <c r="AU1989"/>
      <c r="AV1989"/>
      <c r="AW1989"/>
      <c r="AX1989"/>
      <c r="AY1989"/>
      <c r="AZ1989"/>
      <c r="BA1989" s="236"/>
      <c r="BB1989"/>
    </row>
    <row r="1990" spans="1:54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 s="360"/>
      <c r="AA1990" s="360"/>
      <c r="AB1990"/>
      <c r="AC1990"/>
      <c r="AD1990" s="236"/>
      <c r="AE1990" s="236"/>
      <c r="AF1990" s="236"/>
      <c r="AG1990" s="236"/>
      <c r="AH1990" s="236"/>
      <c r="AI1990" s="236"/>
      <c r="AJ1990"/>
      <c r="AK1990"/>
      <c r="AL1990"/>
      <c r="AM1990"/>
      <c r="AN1990"/>
      <c r="AO1990"/>
      <c r="AP1990"/>
      <c r="AQ1990"/>
      <c r="AR1990"/>
      <c r="AS1990"/>
      <c r="AT1990"/>
      <c r="AU1990"/>
      <c r="AV1990"/>
      <c r="AW1990"/>
      <c r="AX1990"/>
      <c r="AY1990"/>
      <c r="AZ1990"/>
      <c r="BA1990" s="236"/>
      <c r="BB1990"/>
    </row>
    <row r="1991" spans="1:54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 s="360"/>
      <c r="AA1991" s="360"/>
      <c r="AB1991"/>
      <c r="AC1991"/>
      <c r="AD1991" s="236"/>
      <c r="AE1991" s="236"/>
      <c r="AF1991" s="236"/>
      <c r="AG1991" s="236"/>
      <c r="AH1991" s="236"/>
      <c r="AI1991" s="236"/>
      <c r="AJ1991"/>
      <c r="AK1991"/>
      <c r="AL1991"/>
      <c r="AM1991"/>
      <c r="AN1991"/>
      <c r="AO1991"/>
      <c r="AP1991"/>
      <c r="AQ1991"/>
      <c r="AR1991"/>
      <c r="AS1991"/>
      <c r="AT1991"/>
      <c r="AU1991"/>
      <c r="AV1991"/>
      <c r="AW1991"/>
      <c r="AX1991"/>
      <c r="AY1991"/>
      <c r="AZ1991"/>
      <c r="BA1991" s="236"/>
      <c r="BB1991"/>
    </row>
    <row r="1992" spans="1:54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 s="360"/>
      <c r="AA1992" s="360"/>
      <c r="AB1992"/>
      <c r="AC1992"/>
      <c r="AD1992" s="236"/>
      <c r="AE1992" s="236"/>
      <c r="AF1992" s="236"/>
      <c r="AG1992" s="236"/>
      <c r="AH1992" s="236"/>
      <c r="AI1992" s="236"/>
      <c r="AJ1992"/>
      <c r="AK1992"/>
      <c r="AL1992"/>
      <c r="AM1992"/>
      <c r="AN1992"/>
      <c r="AO1992"/>
      <c r="AP1992"/>
      <c r="AQ1992"/>
      <c r="AR1992"/>
      <c r="AS1992"/>
      <c r="AT1992"/>
      <c r="AU1992"/>
      <c r="AV1992"/>
      <c r="AW1992"/>
      <c r="AX1992"/>
      <c r="AY1992"/>
      <c r="AZ1992"/>
      <c r="BA1992" s="236"/>
      <c r="BB1992"/>
    </row>
    <row r="1993" spans="1:54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 s="360"/>
      <c r="AA1993" s="360"/>
      <c r="AB1993"/>
      <c r="AC1993"/>
      <c r="AD1993" s="236"/>
      <c r="AE1993" s="236"/>
      <c r="AF1993" s="236"/>
      <c r="AG1993" s="236"/>
      <c r="AH1993" s="236"/>
      <c r="AI1993" s="236"/>
      <c r="AJ1993"/>
      <c r="AK1993"/>
      <c r="AL1993"/>
      <c r="AM1993"/>
      <c r="AN1993"/>
      <c r="AO1993"/>
      <c r="AP1993"/>
      <c r="AQ1993"/>
      <c r="AR1993"/>
      <c r="AS1993"/>
      <c r="AT1993"/>
      <c r="AU1993"/>
      <c r="AV1993"/>
      <c r="AW1993"/>
      <c r="AX1993"/>
      <c r="AY1993"/>
      <c r="AZ1993"/>
      <c r="BA1993" s="236"/>
      <c r="BB1993"/>
    </row>
    <row r="1994" spans="1:54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 s="360"/>
      <c r="AA1994" s="360"/>
      <c r="AB1994"/>
      <c r="AC1994"/>
      <c r="AD1994" s="236"/>
      <c r="AE1994" s="236"/>
      <c r="AF1994" s="236"/>
      <c r="AG1994" s="236"/>
      <c r="AH1994" s="236"/>
      <c r="AI1994" s="236"/>
      <c r="AJ1994"/>
      <c r="AK1994"/>
      <c r="AL1994"/>
      <c r="AM1994"/>
      <c r="AN1994"/>
      <c r="AO1994"/>
      <c r="AP1994"/>
      <c r="AQ1994"/>
      <c r="AR1994"/>
      <c r="AS1994"/>
      <c r="AT1994"/>
      <c r="AU1994"/>
      <c r="AV1994"/>
      <c r="AW1994"/>
      <c r="AX1994"/>
      <c r="AY1994"/>
      <c r="AZ1994"/>
      <c r="BA1994" s="236"/>
      <c r="BB1994"/>
    </row>
    <row r="1995" spans="1:54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 s="360"/>
      <c r="AA1995" s="360"/>
      <c r="AB1995"/>
      <c r="AC1995"/>
      <c r="AD1995" s="236"/>
      <c r="AE1995" s="236"/>
      <c r="AF1995" s="236"/>
      <c r="AG1995" s="236"/>
      <c r="AH1995" s="236"/>
      <c r="AI1995" s="236"/>
      <c r="AJ1995"/>
      <c r="AK1995"/>
      <c r="AL1995"/>
      <c r="AM1995"/>
      <c r="AN1995"/>
      <c r="AO1995"/>
      <c r="AP1995"/>
      <c r="AQ1995"/>
      <c r="AR1995"/>
      <c r="AS1995"/>
      <c r="AT1995"/>
      <c r="AU1995"/>
      <c r="AV1995"/>
      <c r="AW1995"/>
      <c r="AX1995"/>
      <c r="AY1995"/>
      <c r="AZ1995"/>
      <c r="BA1995" s="236"/>
      <c r="BB1995"/>
    </row>
    <row r="1996" spans="1:54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 s="360"/>
      <c r="AA1996" s="360"/>
      <c r="AB1996"/>
      <c r="AC1996"/>
      <c r="AD1996" s="236"/>
      <c r="AE1996" s="236"/>
      <c r="AF1996" s="236"/>
      <c r="AG1996" s="236"/>
      <c r="AH1996" s="236"/>
      <c r="AI1996" s="236"/>
      <c r="AJ1996"/>
      <c r="AK1996"/>
      <c r="AL1996"/>
      <c r="AM1996"/>
      <c r="AN1996"/>
      <c r="AO1996"/>
      <c r="AP1996"/>
      <c r="AQ1996"/>
      <c r="AR1996"/>
      <c r="AS1996"/>
      <c r="AT1996"/>
      <c r="AU1996"/>
      <c r="AV1996"/>
      <c r="AW1996"/>
      <c r="AX1996"/>
      <c r="AY1996"/>
      <c r="AZ1996"/>
      <c r="BA1996" s="236"/>
      <c r="BB1996"/>
    </row>
    <row r="1997" spans="1:54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 s="360"/>
      <c r="AA1997" s="360"/>
      <c r="AB1997"/>
      <c r="AC1997"/>
      <c r="AD1997" s="236"/>
      <c r="AE1997" s="236"/>
      <c r="AF1997" s="236"/>
      <c r="AG1997" s="236"/>
      <c r="AH1997" s="236"/>
      <c r="AI1997" s="236"/>
      <c r="AJ1997"/>
      <c r="AK1997"/>
      <c r="AL1997"/>
      <c r="AM1997"/>
      <c r="AN1997"/>
      <c r="AO1997"/>
      <c r="AP1997"/>
      <c r="AQ1997"/>
      <c r="AR1997"/>
      <c r="AS1997"/>
      <c r="AT1997"/>
      <c r="AU1997"/>
      <c r="AV1997"/>
      <c r="AW1997"/>
      <c r="AX1997"/>
      <c r="AY1997"/>
      <c r="AZ1997"/>
      <c r="BA1997" s="236"/>
      <c r="BB1997"/>
    </row>
    <row r="1998" spans="1:54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 s="360"/>
      <c r="AA1998" s="360"/>
      <c r="AB1998"/>
      <c r="AC1998"/>
      <c r="AD1998" s="236"/>
      <c r="AE1998" s="236"/>
      <c r="AF1998" s="236"/>
      <c r="AG1998" s="236"/>
      <c r="AH1998" s="236"/>
      <c r="AI1998" s="236"/>
      <c r="AJ1998"/>
      <c r="AK1998"/>
      <c r="AL1998"/>
      <c r="AM1998"/>
      <c r="AN1998"/>
      <c r="AO1998"/>
      <c r="AP1998"/>
      <c r="AQ1998"/>
      <c r="AR1998"/>
      <c r="AS1998"/>
      <c r="AT1998"/>
      <c r="AU1998"/>
      <c r="AV1998"/>
      <c r="AW1998"/>
      <c r="AX1998"/>
      <c r="AY1998"/>
      <c r="AZ1998"/>
      <c r="BA1998" s="236"/>
      <c r="BB1998"/>
    </row>
    <row r="1999" spans="1:54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 s="360"/>
      <c r="AA1999" s="360"/>
      <c r="AB1999"/>
      <c r="AC1999"/>
      <c r="AD1999" s="236"/>
      <c r="AE1999" s="236"/>
      <c r="AF1999" s="236"/>
      <c r="AG1999" s="236"/>
      <c r="AH1999" s="236"/>
      <c r="AI1999" s="236"/>
      <c r="AJ1999"/>
      <c r="AK1999"/>
      <c r="AL1999"/>
      <c r="AM1999"/>
      <c r="AN1999"/>
      <c r="AO1999"/>
      <c r="AP1999"/>
      <c r="AQ1999"/>
      <c r="AR1999"/>
      <c r="AS1999"/>
      <c r="AT1999"/>
      <c r="AU1999"/>
      <c r="AV1999"/>
      <c r="AW1999"/>
      <c r="AX1999"/>
      <c r="AY1999"/>
      <c r="AZ1999"/>
      <c r="BA1999" s="236"/>
      <c r="BB1999"/>
    </row>
    <row r="2000" spans="1:54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 s="360"/>
      <c r="AA2000" s="360"/>
      <c r="AB2000"/>
      <c r="AC2000"/>
      <c r="AD2000" s="236"/>
      <c r="AE2000" s="236"/>
      <c r="AF2000" s="236"/>
      <c r="AG2000" s="236"/>
      <c r="AH2000" s="236"/>
      <c r="AI2000" s="236"/>
      <c r="AJ2000"/>
      <c r="AK2000"/>
      <c r="AL2000"/>
      <c r="AM2000"/>
      <c r="AN2000"/>
      <c r="AO2000"/>
      <c r="AP2000"/>
      <c r="AQ2000"/>
      <c r="AR2000"/>
      <c r="AS2000"/>
      <c r="AT2000"/>
      <c r="AU2000"/>
      <c r="AV2000"/>
      <c r="AW2000"/>
      <c r="AX2000"/>
      <c r="AY2000"/>
      <c r="AZ2000"/>
      <c r="BA2000" s="236"/>
      <c r="BB2000"/>
    </row>
    <row r="2001" spans="1:54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 s="360"/>
      <c r="AA2001" s="360"/>
      <c r="AB2001"/>
      <c r="AC2001"/>
      <c r="AD2001" s="236"/>
      <c r="AE2001" s="236"/>
      <c r="AF2001" s="236"/>
      <c r="AG2001" s="236"/>
      <c r="AH2001" s="236"/>
      <c r="AI2001" s="236"/>
      <c r="AJ2001"/>
      <c r="AK2001"/>
      <c r="AL2001"/>
      <c r="AM2001"/>
      <c r="AN2001"/>
      <c r="AO2001"/>
      <c r="AP2001"/>
      <c r="AQ2001"/>
      <c r="AR2001"/>
      <c r="AS2001"/>
      <c r="AT2001"/>
      <c r="AU2001"/>
      <c r="AV2001"/>
      <c r="AW2001"/>
      <c r="AX2001"/>
      <c r="AY2001"/>
      <c r="AZ2001"/>
      <c r="BA2001" s="236"/>
      <c r="BB2001"/>
    </row>
    <row r="2002" spans="1:54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 s="360"/>
      <c r="AA2002" s="360"/>
      <c r="AB2002"/>
      <c r="AC2002"/>
      <c r="AD2002" s="236"/>
      <c r="AE2002" s="236"/>
      <c r="AF2002" s="236"/>
      <c r="AG2002" s="236"/>
      <c r="AH2002" s="236"/>
      <c r="AI2002" s="236"/>
      <c r="AJ2002"/>
      <c r="AK2002"/>
      <c r="AL2002"/>
      <c r="AM2002"/>
      <c r="AN2002"/>
      <c r="AO2002"/>
      <c r="AP2002"/>
      <c r="AQ2002"/>
      <c r="AR2002"/>
      <c r="AS2002"/>
      <c r="AT2002"/>
      <c r="AU2002"/>
      <c r="AV2002"/>
      <c r="AW2002"/>
      <c r="AX2002"/>
      <c r="AY2002"/>
      <c r="AZ2002"/>
      <c r="BA2002" s="236"/>
      <c r="BB2002"/>
    </row>
    <row r="2003" spans="1:54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 s="360"/>
      <c r="AA2003" s="360"/>
      <c r="AB2003"/>
      <c r="AC2003"/>
      <c r="AD2003" s="236"/>
      <c r="AE2003" s="236"/>
      <c r="AF2003" s="236"/>
      <c r="AG2003" s="236"/>
      <c r="AH2003" s="236"/>
      <c r="AI2003" s="236"/>
      <c r="AJ2003"/>
      <c r="AK2003"/>
      <c r="AL2003"/>
      <c r="AM2003"/>
      <c r="AN2003"/>
      <c r="AO2003"/>
      <c r="AP2003"/>
      <c r="AQ2003"/>
      <c r="AR2003"/>
      <c r="AS2003"/>
      <c r="AT2003"/>
      <c r="AU2003"/>
      <c r="AV2003"/>
      <c r="AW2003"/>
      <c r="AX2003"/>
      <c r="AY2003"/>
      <c r="AZ2003"/>
      <c r="BA2003" s="236"/>
      <c r="BB2003"/>
    </row>
    <row r="2004" spans="1:54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 s="360"/>
      <c r="AA2004" s="360"/>
      <c r="AB2004"/>
      <c r="AC2004"/>
      <c r="AD2004" s="236"/>
      <c r="AE2004" s="236"/>
      <c r="AF2004" s="236"/>
      <c r="AG2004" s="236"/>
      <c r="AH2004" s="236"/>
      <c r="AI2004" s="236"/>
      <c r="AJ2004"/>
      <c r="AK2004"/>
      <c r="AL2004"/>
      <c r="AM2004"/>
      <c r="AN2004"/>
      <c r="AO2004"/>
      <c r="AP2004"/>
      <c r="AQ2004"/>
      <c r="AR2004"/>
      <c r="AS2004"/>
      <c r="AT2004"/>
      <c r="AU2004"/>
      <c r="AV2004"/>
      <c r="AW2004"/>
      <c r="AX2004"/>
      <c r="AY2004"/>
      <c r="AZ2004"/>
      <c r="BA2004" s="236"/>
      <c r="BB2004"/>
    </row>
    <row r="2005" spans="1:54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 s="360"/>
      <c r="AA2005" s="360"/>
      <c r="AB2005"/>
      <c r="AC2005"/>
      <c r="AD2005" s="236"/>
      <c r="AE2005" s="236"/>
      <c r="AF2005" s="236"/>
      <c r="AG2005" s="236"/>
      <c r="AH2005" s="236"/>
      <c r="AI2005" s="236"/>
      <c r="AJ2005"/>
      <c r="AK2005"/>
      <c r="AL2005"/>
      <c r="AM2005"/>
      <c r="AN2005"/>
      <c r="AO2005"/>
      <c r="AP2005"/>
      <c r="AQ2005"/>
      <c r="AR2005"/>
      <c r="AS2005"/>
      <c r="AT2005"/>
      <c r="AU2005"/>
      <c r="AV2005"/>
      <c r="AW2005"/>
      <c r="AX2005"/>
      <c r="AY2005"/>
      <c r="AZ2005"/>
      <c r="BA2005" s="236"/>
      <c r="BB2005"/>
    </row>
    <row r="2006" spans="1:54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 s="360"/>
      <c r="AA2006" s="360"/>
      <c r="AB2006"/>
      <c r="AC2006"/>
      <c r="AD2006" s="236"/>
      <c r="AE2006" s="236"/>
      <c r="AF2006" s="236"/>
      <c r="AG2006" s="236"/>
      <c r="AH2006" s="236"/>
      <c r="AI2006" s="236"/>
      <c r="AJ2006"/>
      <c r="AK2006"/>
      <c r="AL2006"/>
      <c r="AM2006"/>
      <c r="AN2006"/>
      <c r="AO2006"/>
      <c r="AP2006"/>
      <c r="AQ2006"/>
      <c r="AR2006"/>
      <c r="AS2006"/>
      <c r="AT2006"/>
      <c r="AU2006"/>
      <c r="AV2006"/>
      <c r="AW2006"/>
      <c r="AX2006"/>
      <c r="AY2006"/>
      <c r="AZ2006"/>
      <c r="BA2006" s="236"/>
      <c r="BB2006"/>
    </row>
    <row r="2007" spans="1:54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 s="360"/>
      <c r="AA2007" s="360"/>
      <c r="AB2007"/>
      <c r="AC2007"/>
      <c r="AD2007" s="236"/>
      <c r="AE2007" s="236"/>
      <c r="AF2007" s="236"/>
      <c r="AG2007" s="236"/>
      <c r="AH2007" s="236"/>
      <c r="AI2007" s="236"/>
      <c r="AJ2007"/>
      <c r="AK2007"/>
      <c r="AL2007"/>
      <c r="AM2007"/>
      <c r="AN2007"/>
      <c r="AO2007"/>
      <c r="AP2007"/>
      <c r="AQ2007"/>
      <c r="AR2007"/>
      <c r="AS2007"/>
      <c r="AT2007"/>
      <c r="AU2007"/>
      <c r="AV2007"/>
      <c r="AW2007"/>
      <c r="AX2007"/>
      <c r="AY2007"/>
      <c r="AZ2007"/>
      <c r="BA2007" s="236"/>
      <c r="BB2007"/>
    </row>
    <row r="2008" spans="1:54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 s="360"/>
      <c r="AA2008" s="360"/>
      <c r="AB2008"/>
      <c r="AC2008"/>
      <c r="AD2008" s="236"/>
      <c r="AE2008" s="236"/>
      <c r="AF2008" s="236"/>
      <c r="AG2008" s="236"/>
      <c r="AH2008" s="236"/>
      <c r="AI2008" s="236"/>
      <c r="AJ2008"/>
      <c r="AK2008"/>
      <c r="AL2008"/>
      <c r="AM2008"/>
      <c r="AN2008"/>
      <c r="AO2008"/>
      <c r="AP2008"/>
      <c r="AQ2008"/>
      <c r="AR2008"/>
      <c r="AS2008"/>
      <c r="AT2008"/>
      <c r="AU2008"/>
      <c r="AV2008"/>
      <c r="AW2008"/>
      <c r="AX2008"/>
      <c r="AY2008"/>
      <c r="AZ2008"/>
      <c r="BA2008" s="236"/>
      <c r="BB2008"/>
    </row>
    <row r="2009" spans="1:54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 s="360"/>
      <c r="AA2009" s="360"/>
      <c r="AB2009"/>
      <c r="AC2009"/>
      <c r="AD2009" s="236"/>
      <c r="AE2009" s="236"/>
      <c r="AF2009" s="236"/>
      <c r="AG2009" s="236"/>
      <c r="AH2009" s="236"/>
      <c r="AI2009" s="236"/>
      <c r="AJ2009"/>
      <c r="AK2009"/>
      <c r="AL2009"/>
      <c r="AM2009"/>
      <c r="AN2009"/>
      <c r="AO2009"/>
      <c r="AP2009"/>
      <c r="AQ2009"/>
      <c r="AR2009"/>
      <c r="AS2009"/>
      <c r="AT2009"/>
      <c r="AU2009"/>
      <c r="AV2009"/>
      <c r="AW2009"/>
      <c r="AX2009"/>
      <c r="AY2009"/>
      <c r="AZ2009"/>
      <c r="BA2009" s="236"/>
      <c r="BB2009"/>
    </row>
    <row r="2010" spans="1:54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 s="360"/>
      <c r="AA2010" s="360"/>
      <c r="AB2010"/>
      <c r="AC2010"/>
      <c r="AD2010" s="236"/>
      <c r="AE2010" s="236"/>
      <c r="AF2010" s="236"/>
      <c r="AG2010" s="236"/>
      <c r="AH2010" s="236"/>
      <c r="AI2010" s="236"/>
      <c r="AJ2010"/>
      <c r="AK2010"/>
      <c r="AL2010"/>
      <c r="AM2010"/>
      <c r="AN2010"/>
      <c r="AO2010"/>
      <c r="AP2010"/>
      <c r="AQ2010"/>
      <c r="AR2010"/>
      <c r="AS2010"/>
      <c r="AT2010"/>
      <c r="AU2010"/>
      <c r="AV2010"/>
      <c r="AW2010"/>
      <c r="AX2010"/>
      <c r="AY2010"/>
      <c r="AZ2010"/>
      <c r="BA2010" s="236"/>
      <c r="BB2010"/>
    </row>
    <row r="2011" spans="1:54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 s="360"/>
      <c r="AA2011" s="360"/>
      <c r="AB2011"/>
      <c r="AC2011"/>
      <c r="AD2011" s="236"/>
      <c r="AE2011" s="236"/>
      <c r="AF2011" s="236"/>
      <c r="AG2011" s="236"/>
      <c r="AH2011" s="236"/>
      <c r="AI2011" s="236"/>
      <c r="AJ2011"/>
      <c r="AK2011"/>
      <c r="AL2011"/>
      <c r="AM2011"/>
      <c r="AN2011"/>
      <c r="AO2011"/>
      <c r="AP2011"/>
      <c r="AQ2011"/>
      <c r="AR2011"/>
      <c r="AS2011"/>
      <c r="AT2011"/>
      <c r="AU2011"/>
      <c r="AV2011"/>
      <c r="AW2011"/>
      <c r="AX2011"/>
      <c r="AY2011"/>
      <c r="AZ2011"/>
      <c r="BA2011" s="236"/>
      <c r="BB2011"/>
    </row>
    <row r="2012" spans="1:54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 s="360"/>
      <c r="AA2012" s="360"/>
      <c r="AB2012"/>
      <c r="AC2012"/>
      <c r="AD2012" s="236"/>
      <c r="AE2012" s="236"/>
      <c r="AF2012" s="236"/>
      <c r="AG2012" s="236"/>
      <c r="AH2012" s="236"/>
      <c r="AI2012" s="236"/>
      <c r="AJ2012"/>
      <c r="AK2012"/>
      <c r="AL2012"/>
      <c r="AM2012"/>
      <c r="AN2012"/>
      <c r="AO2012"/>
      <c r="AP2012"/>
      <c r="AQ2012"/>
      <c r="AR2012"/>
      <c r="AS2012"/>
      <c r="AT2012"/>
      <c r="AU2012"/>
      <c r="AV2012"/>
      <c r="AW2012"/>
      <c r="AX2012"/>
      <c r="AY2012"/>
      <c r="AZ2012"/>
      <c r="BA2012" s="236"/>
      <c r="BB2012"/>
    </row>
    <row r="2013" spans="1:54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 s="360"/>
      <c r="AA2013" s="360"/>
      <c r="AB2013"/>
      <c r="AC2013"/>
      <c r="AD2013" s="236"/>
      <c r="AE2013" s="236"/>
      <c r="AF2013" s="236"/>
      <c r="AG2013" s="236"/>
      <c r="AH2013" s="236"/>
      <c r="AI2013" s="236"/>
      <c r="AJ2013"/>
      <c r="AK2013"/>
      <c r="AL2013"/>
      <c r="AM2013"/>
      <c r="AN2013"/>
      <c r="AO2013"/>
      <c r="AP2013"/>
      <c r="AQ2013"/>
      <c r="AR2013"/>
      <c r="AS2013"/>
      <c r="AT2013"/>
      <c r="AU2013"/>
      <c r="AV2013"/>
      <c r="AW2013"/>
      <c r="AX2013"/>
      <c r="AY2013"/>
      <c r="AZ2013"/>
      <c r="BA2013" s="236"/>
      <c r="BB2013"/>
    </row>
    <row r="2014" spans="1:54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 s="360"/>
      <c r="AA2014" s="360"/>
      <c r="AB2014"/>
      <c r="AC2014"/>
      <c r="AD2014" s="236"/>
      <c r="AE2014" s="236"/>
      <c r="AF2014" s="236"/>
      <c r="AG2014" s="236"/>
      <c r="AH2014" s="236"/>
      <c r="AI2014" s="236"/>
      <c r="AJ2014"/>
      <c r="AK2014"/>
      <c r="AL2014"/>
      <c r="AM2014"/>
      <c r="AN2014"/>
      <c r="AO2014"/>
      <c r="AP2014"/>
      <c r="AQ2014"/>
      <c r="AR2014"/>
      <c r="AS2014"/>
      <c r="AT2014"/>
      <c r="AU2014"/>
      <c r="AV2014"/>
      <c r="AW2014"/>
      <c r="AX2014"/>
      <c r="AY2014"/>
      <c r="AZ2014"/>
      <c r="BA2014" s="236"/>
      <c r="BB2014"/>
    </row>
    <row r="2015" spans="1:54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 s="360"/>
      <c r="AA2015" s="360"/>
      <c r="AB2015"/>
      <c r="AC2015"/>
      <c r="AD2015" s="236"/>
      <c r="AE2015" s="236"/>
      <c r="AF2015" s="236"/>
      <c r="AG2015" s="236"/>
      <c r="AH2015" s="236"/>
      <c r="AI2015" s="236"/>
      <c r="AJ2015"/>
      <c r="AK2015"/>
      <c r="AL2015"/>
      <c r="AM2015"/>
      <c r="AN2015"/>
      <c r="AO2015"/>
      <c r="AP2015"/>
      <c r="AQ2015"/>
      <c r="AR2015"/>
      <c r="AS2015"/>
      <c r="AT2015"/>
      <c r="AU2015"/>
      <c r="AV2015"/>
      <c r="AW2015"/>
      <c r="AX2015"/>
      <c r="AY2015"/>
      <c r="AZ2015"/>
      <c r="BA2015" s="236"/>
      <c r="BB2015"/>
    </row>
    <row r="2016" spans="1:54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 s="360"/>
      <c r="AA2016" s="360"/>
      <c r="AB2016"/>
      <c r="AC2016"/>
      <c r="AD2016" s="236"/>
      <c r="AE2016" s="236"/>
      <c r="AF2016" s="236"/>
      <c r="AG2016" s="236"/>
      <c r="AH2016" s="236"/>
      <c r="AI2016" s="236"/>
      <c r="AJ2016"/>
      <c r="AK2016"/>
      <c r="AL2016"/>
      <c r="AM2016"/>
      <c r="AN2016"/>
      <c r="AO2016"/>
      <c r="AP2016"/>
      <c r="AQ2016"/>
      <c r="AR2016"/>
      <c r="AS2016"/>
      <c r="AT2016"/>
      <c r="AU2016"/>
      <c r="AV2016"/>
      <c r="AW2016"/>
      <c r="AX2016"/>
      <c r="AY2016"/>
      <c r="AZ2016"/>
      <c r="BA2016" s="236"/>
      <c r="BB2016"/>
    </row>
    <row r="2017" spans="1:54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 s="360"/>
      <c r="AA2017" s="360"/>
      <c r="AB2017"/>
      <c r="AC2017"/>
      <c r="AD2017" s="236"/>
      <c r="AE2017" s="236"/>
      <c r="AF2017" s="236"/>
      <c r="AG2017" s="236"/>
      <c r="AH2017" s="236"/>
      <c r="AI2017" s="236"/>
      <c r="AJ2017"/>
      <c r="AK2017"/>
      <c r="AL2017"/>
      <c r="AM2017"/>
      <c r="AN2017"/>
      <c r="AO2017"/>
      <c r="AP2017"/>
      <c r="AQ2017"/>
      <c r="AR2017"/>
      <c r="AS2017"/>
      <c r="AT2017"/>
      <c r="AU2017"/>
      <c r="AV2017"/>
      <c r="AW2017"/>
      <c r="AX2017"/>
      <c r="AY2017"/>
      <c r="AZ2017"/>
      <c r="BA2017" s="236"/>
      <c r="BB2017"/>
    </row>
    <row r="2018" spans="1:54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 s="360"/>
      <c r="AA2018" s="360"/>
      <c r="AB2018"/>
      <c r="AC2018"/>
      <c r="AD2018" s="236"/>
      <c r="AE2018" s="236"/>
      <c r="AF2018" s="236"/>
      <c r="AG2018" s="236"/>
      <c r="AH2018" s="236"/>
      <c r="AI2018" s="236"/>
      <c r="AJ2018"/>
      <c r="AK2018"/>
      <c r="AL2018"/>
      <c r="AM2018"/>
      <c r="AN2018"/>
      <c r="AO2018"/>
      <c r="AP2018"/>
      <c r="AQ2018"/>
      <c r="AR2018"/>
      <c r="AS2018"/>
      <c r="AT2018"/>
      <c r="AU2018"/>
      <c r="AV2018"/>
      <c r="AW2018"/>
      <c r="AX2018"/>
      <c r="AY2018"/>
      <c r="AZ2018"/>
      <c r="BA2018" s="236"/>
      <c r="BB2018"/>
    </row>
    <row r="2019" spans="1:54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 s="360"/>
      <c r="AA2019" s="360"/>
      <c r="AB2019"/>
      <c r="AC2019"/>
      <c r="AD2019" s="236"/>
      <c r="AE2019" s="236"/>
      <c r="AF2019" s="236"/>
      <c r="AG2019" s="236"/>
      <c r="AH2019" s="236"/>
      <c r="AI2019" s="236"/>
      <c r="AJ2019"/>
      <c r="AK2019"/>
      <c r="AL2019"/>
      <c r="AM2019"/>
      <c r="AN2019"/>
      <c r="AO2019"/>
      <c r="AP2019"/>
      <c r="AQ2019"/>
      <c r="AR2019"/>
      <c r="AS2019"/>
      <c r="AT2019"/>
      <c r="AU2019"/>
      <c r="AV2019"/>
      <c r="AW2019"/>
      <c r="AX2019"/>
      <c r="AY2019"/>
      <c r="AZ2019"/>
      <c r="BA2019" s="236"/>
      <c r="BB2019"/>
    </row>
    <row r="2020" spans="1:54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 s="360"/>
      <c r="AA2020" s="360"/>
      <c r="AB2020"/>
      <c r="AC2020"/>
      <c r="AD2020" s="236"/>
      <c r="AE2020" s="236"/>
      <c r="AF2020" s="236"/>
      <c r="AG2020" s="236"/>
      <c r="AH2020" s="236"/>
      <c r="AI2020" s="236"/>
      <c r="AJ2020"/>
      <c r="AK2020"/>
      <c r="AL2020"/>
      <c r="AM2020"/>
      <c r="AN2020"/>
      <c r="AO2020"/>
      <c r="AP2020"/>
      <c r="AQ2020"/>
      <c r="AR2020"/>
      <c r="AS2020"/>
      <c r="AT2020"/>
      <c r="AU2020"/>
      <c r="AV2020"/>
      <c r="AW2020"/>
      <c r="AX2020"/>
      <c r="AY2020"/>
      <c r="AZ2020"/>
      <c r="BA2020" s="236"/>
      <c r="BB2020"/>
    </row>
    <row r="2021" spans="1:54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 s="360"/>
      <c r="AA2021" s="360"/>
      <c r="AB2021"/>
      <c r="AC2021"/>
      <c r="AD2021" s="236"/>
      <c r="AE2021" s="236"/>
      <c r="AF2021" s="236"/>
      <c r="AG2021" s="236"/>
      <c r="AH2021" s="236"/>
      <c r="AI2021" s="236"/>
      <c r="AJ2021"/>
      <c r="AK2021"/>
      <c r="AL2021"/>
      <c r="AM2021"/>
      <c r="AN2021"/>
      <c r="AO2021"/>
      <c r="AP2021"/>
      <c r="AQ2021"/>
      <c r="AR2021"/>
      <c r="AS2021"/>
      <c r="AT2021"/>
      <c r="AU2021"/>
      <c r="AV2021"/>
      <c r="AW2021"/>
      <c r="AX2021"/>
      <c r="AY2021"/>
      <c r="AZ2021"/>
      <c r="BA2021" s="236"/>
      <c r="BB2021"/>
    </row>
    <row r="2022" spans="1:54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 s="360"/>
      <c r="AA2022" s="360"/>
      <c r="AB2022"/>
      <c r="AC2022"/>
      <c r="AD2022" s="236"/>
      <c r="AE2022" s="236"/>
      <c r="AF2022" s="236"/>
      <c r="AG2022" s="236"/>
      <c r="AH2022" s="236"/>
      <c r="AI2022" s="236"/>
      <c r="AJ2022"/>
      <c r="AK2022"/>
      <c r="AL2022"/>
      <c r="AM2022"/>
      <c r="AN2022"/>
      <c r="AO2022"/>
      <c r="AP2022"/>
      <c r="AQ2022"/>
      <c r="AR2022"/>
      <c r="AS2022"/>
      <c r="AT2022"/>
      <c r="AU2022"/>
      <c r="AV2022"/>
      <c r="AW2022"/>
      <c r="AX2022"/>
      <c r="AY2022"/>
      <c r="AZ2022"/>
      <c r="BA2022" s="236"/>
      <c r="BB2022"/>
    </row>
    <row r="2023" spans="1:54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 s="360"/>
      <c r="AA2023" s="360"/>
      <c r="AB2023"/>
      <c r="AC2023"/>
      <c r="AD2023" s="236"/>
      <c r="AE2023" s="236"/>
      <c r="AF2023" s="236"/>
      <c r="AG2023" s="236"/>
      <c r="AH2023" s="236"/>
      <c r="AI2023" s="236"/>
      <c r="AJ2023"/>
      <c r="AK2023"/>
      <c r="AL2023"/>
      <c r="AM2023"/>
      <c r="AN2023"/>
      <c r="AO2023"/>
      <c r="AP2023"/>
      <c r="AQ2023"/>
      <c r="AR2023"/>
      <c r="AS2023"/>
      <c r="AT2023"/>
      <c r="AU2023"/>
      <c r="AV2023"/>
      <c r="AW2023"/>
      <c r="AX2023"/>
      <c r="AY2023"/>
      <c r="AZ2023"/>
      <c r="BA2023" s="236"/>
      <c r="BB2023"/>
    </row>
    <row r="2024" spans="1:54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 s="360"/>
      <c r="AA2024" s="360"/>
      <c r="AB2024"/>
      <c r="AC2024"/>
      <c r="AD2024" s="236"/>
      <c r="AE2024" s="236"/>
      <c r="AF2024" s="236"/>
      <c r="AG2024" s="236"/>
      <c r="AH2024" s="236"/>
      <c r="AI2024" s="236"/>
      <c r="AJ2024"/>
      <c r="AK2024"/>
      <c r="AL2024"/>
      <c r="AM2024"/>
      <c r="AN2024"/>
      <c r="AO2024"/>
      <c r="AP2024"/>
      <c r="AQ2024"/>
      <c r="AR2024"/>
      <c r="AS2024"/>
      <c r="AT2024"/>
      <c r="AU2024"/>
      <c r="AV2024"/>
      <c r="AW2024"/>
      <c r="AX2024"/>
      <c r="AY2024"/>
      <c r="AZ2024"/>
      <c r="BA2024" s="236"/>
      <c r="BB2024"/>
    </row>
    <row r="2025" spans="1:54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 s="360"/>
      <c r="AA2025" s="360"/>
      <c r="AB2025"/>
      <c r="AC2025"/>
      <c r="AD2025" s="236"/>
      <c r="AE2025" s="236"/>
      <c r="AF2025" s="236"/>
      <c r="AG2025" s="236"/>
      <c r="AH2025" s="236"/>
      <c r="AI2025" s="236"/>
      <c r="AJ2025"/>
      <c r="AK2025"/>
      <c r="AL2025"/>
      <c r="AM2025"/>
      <c r="AN2025"/>
      <c r="AO2025"/>
      <c r="AP2025"/>
      <c r="AQ2025"/>
      <c r="AR2025"/>
      <c r="AS2025"/>
      <c r="AT2025"/>
      <c r="AU2025"/>
      <c r="AV2025"/>
      <c r="AW2025"/>
      <c r="AX2025"/>
      <c r="AY2025"/>
      <c r="AZ2025"/>
      <c r="BA2025" s="236"/>
      <c r="BB2025"/>
    </row>
    <row r="2026" spans="1:54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 s="360"/>
      <c r="AA2026" s="360"/>
      <c r="AB2026"/>
      <c r="AC2026"/>
      <c r="AD2026" s="236"/>
      <c r="AE2026" s="236"/>
      <c r="AF2026" s="236"/>
      <c r="AG2026" s="236"/>
      <c r="AH2026" s="236"/>
      <c r="AI2026" s="236"/>
      <c r="AJ2026"/>
      <c r="AK2026"/>
      <c r="AL2026"/>
      <c r="AM2026"/>
      <c r="AN2026"/>
      <c r="AO2026"/>
      <c r="AP2026"/>
      <c r="AQ2026"/>
      <c r="AR2026"/>
      <c r="AS2026"/>
      <c r="AT2026"/>
      <c r="AU2026"/>
      <c r="AV2026"/>
      <c r="AW2026"/>
      <c r="AX2026"/>
      <c r="AY2026"/>
      <c r="AZ2026"/>
      <c r="BA2026" s="236"/>
      <c r="BB2026"/>
    </row>
    <row r="2027" spans="1:54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 s="360"/>
      <c r="AA2027" s="360"/>
      <c r="AB2027"/>
      <c r="AC2027"/>
      <c r="AD2027" s="236"/>
      <c r="AE2027" s="236"/>
      <c r="AF2027" s="236"/>
      <c r="AG2027" s="236"/>
      <c r="AH2027" s="236"/>
      <c r="AI2027" s="236"/>
      <c r="AJ2027"/>
      <c r="AK2027"/>
      <c r="AL2027"/>
      <c r="AM2027"/>
      <c r="AN2027"/>
      <c r="AO2027"/>
      <c r="AP2027"/>
      <c r="AQ2027"/>
      <c r="AR2027"/>
      <c r="AS2027"/>
      <c r="AT2027"/>
      <c r="AU2027"/>
      <c r="AV2027"/>
      <c r="AW2027"/>
      <c r="AX2027"/>
      <c r="AY2027"/>
      <c r="AZ2027"/>
      <c r="BA2027" s="236"/>
      <c r="BB2027"/>
    </row>
    <row r="2028" spans="1:54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 s="360"/>
      <c r="AA2028" s="360"/>
      <c r="AB2028"/>
      <c r="AC2028"/>
      <c r="AD2028" s="236"/>
      <c r="AE2028" s="236"/>
      <c r="AF2028" s="236"/>
      <c r="AG2028" s="236"/>
      <c r="AH2028" s="236"/>
      <c r="AI2028" s="236"/>
      <c r="AJ2028"/>
      <c r="AK2028"/>
      <c r="AL2028"/>
      <c r="AM2028"/>
      <c r="AN2028"/>
      <c r="AO2028"/>
      <c r="AP2028"/>
      <c r="AQ2028"/>
      <c r="AR2028"/>
      <c r="AS2028"/>
      <c r="AT2028"/>
      <c r="AU2028"/>
      <c r="AV2028"/>
      <c r="AW2028"/>
      <c r="AX2028"/>
      <c r="AY2028"/>
      <c r="AZ2028"/>
      <c r="BA2028" s="236"/>
      <c r="BB2028"/>
    </row>
    <row r="2029" spans="1:54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 s="360"/>
      <c r="AA2029" s="360"/>
      <c r="AB2029"/>
      <c r="AC2029"/>
      <c r="AD2029" s="236"/>
      <c r="AE2029" s="236"/>
      <c r="AF2029" s="236"/>
      <c r="AG2029" s="236"/>
      <c r="AH2029" s="236"/>
      <c r="AI2029" s="236"/>
      <c r="AJ2029"/>
      <c r="AK2029"/>
      <c r="AL2029"/>
      <c r="AM2029"/>
      <c r="AN2029"/>
      <c r="AO2029"/>
      <c r="AP2029"/>
      <c r="AQ2029"/>
      <c r="AR2029"/>
      <c r="AS2029"/>
      <c r="AT2029"/>
      <c r="AU2029"/>
      <c r="AV2029"/>
      <c r="AW2029"/>
      <c r="AX2029"/>
      <c r="AY2029"/>
      <c r="AZ2029"/>
      <c r="BA2029" s="236"/>
      <c r="BB2029"/>
    </row>
    <row r="2030" spans="1:54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 s="360"/>
      <c r="AA2030" s="360"/>
      <c r="AB2030"/>
      <c r="AC2030"/>
      <c r="AD2030" s="236"/>
      <c r="AE2030" s="236"/>
      <c r="AF2030" s="236"/>
      <c r="AG2030" s="236"/>
      <c r="AH2030" s="236"/>
      <c r="AI2030" s="236"/>
      <c r="AJ2030"/>
      <c r="AK2030"/>
      <c r="AL2030"/>
      <c r="AM2030"/>
      <c r="AN2030"/>
      <c r="AO2030"/>
      <c r="AP2030"/>
      <c r="AQ2030"/>
      <c r="AR2030"/>
      <c r="AS2030"/>
      <c r="AT2030"/>
      <c r="AU2030"/>
      <c r="AV2030"/>
      <c r="AW2030"/>
      <c r="AX2030"/>
      <c r="AY2030"/>
      <c r="AZ2030"/>
      <c r="BA2030" s="236"/>
      <c r="BB2030"/>
    </row>
    <row r="2031" spans="1:54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 s="360"/>
      <c r="AA2031" s="360"/>
      <c r="AB2031"/>
      <c r="AC2031"/>
      <c r="AD2031" s="236"/>
      <c r="AE2031" s="236"/>
      <c r="AF2031" s="236"/>
      <c r="AG2031" s="236"/>
      <c r="AH2031" s="236"/>
      <c r="AI2031" s="236"/>
      <c r="AJ2031"/>
      <c r="AK2031"/>
      <c r="AL2031"/>
      <c r="AM2031"/>
      <c r="AN2031"/>
      <c r="AO2031"/>
      <c r="AP2031"/>
      <c r="AQ2031"/>
      <c r="AR2031"/>
      <c r="AS2031"/>
      <c r="AT2031"/>
      <c r="AU2031"/>
      <c r="AV2031"/>
      <c r="AW2031"/>
      <c r="AX2031"/>
      <c r="AY2031"/>
      <c r="AZ2031"/>
      <c r="BA2031" s="236"/>
      <c r="BB2031"/>
    </row>
    <row r="2032" spans="1:54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 s="360"/>
      <c r="AA2032" s="360"/>
      <c r="AB2032"/>
      <c r="AC2032"/>
      <c r="AD2032" s="236"/>
      <c r="AE2032" s="236"/>
      <c r="AF2032" s="236"/>
      <c r="AG2032" s="236"/>
      <c r="AH2032" s="236"/>
      <c r="AI2032" s="236"/>
      <c r="AJ2032"/>
      <c r="AK2032"/>
      <c r="AL2032"/>
      <c r="AM2032"/>
      <c r="AN2032"/>
      <c r="AO2032"/>
      <c r="AP2032"/>
      <c r="AQ2032"/>
      <c r="AR2032"/>
      <c r="AS2032"/>
      <c r="AT2032"/>
      <c r="AU2032"/>
      <c r="AV2032"/>
      <c r="AW2032"/>
      <c r="AX2032"/>
      <c r="AY2032"/>
      <c r="AZ2032"/>
      <c r="BA2032" s="236"/>
      <c r="BB2032"/>
    </row>
    <row r="2033" spans="1:54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 s="360"/>
      <c r="AA2033" s="360"/>
      <c r="AB2033"/>
      <c r="AC2033"/>
      <c r="AD2033" s="236"/>
      <c r="AE2033" s="236"/>
      <c r="AF2033" s="236"/>
      <c r="AG2033" s="236"/>
      <c r="AH2033" s="236"/>
      <c r="AI2033" s="236"/>
      <c r="AJ2033"/>
      <c r="AK2033"/>
      <c r="AL2033"/>
      <c r="AM2033"/>
      <c r="AN2033"/>
      <c r="AO2033"/>
      <c r="AP2033"/>
      <c r="AQ2033"/>
      <c r="AR2033"/>
      <c r="AS2033"/>
      <c r="AT2033"/>
      <c r="AU2033"/>
      <c r="AV2033"/>
      <c r="AW2033"/>
      <c r="AX2033"/>
      <c r="AY2033"/>
      <c r="AZ2033"/>
      <c r="BA2033" s="236"/>
      <c r="BB2033"/>
    </row>
    <row r="2034" spans="1:54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 s="360"/>
      <c r="AA2034" s="360"/>
      <c r="AB2034"/>
      <c r="AC2034"/>
      <c r="AD2034" s="236"/>
      <c r="AE2034" s="236"/>
      <c r="AF2034" s="236"/>
      <c r="AG2034" s="236"/>
      <c r="AH2034" s="236"/>
      <c r="AI2034" s="236"/>
      <c r="AJ2034"/>
      <c r="AK2034"/>
      <c r="AL2034"/>
      <c r="AM2034"/>
      <c r="AN2034"/>
      <c r="AO2034"/>
      <c r="AP2034"/>
      <c r="AQ2034"/>
      <c r="AR2034"/>
      <c r="AS2034"/>
      <c r="AT2034"/>
      <c r="AU2034"/>
      <c r="AV2034"/>
      <c r="AW2034"/>
      <c r="AX2034"/>
      <c r="AY2034"/>
      <c r="AZ2034"/>
      <c r="BA2034" s="236"/>
      <c r="BB2034"/>
    </row>
    <row r="2035" spans="1:54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 s="360"/>
      <c r="AA2035" s="360"/>
      <c r="AB2035"/>
      <c r="AC2035"/>
      <c r="AD2035" s="236"/>
      <c r="AE2035" s="236"/>
      <c r="AF2035" s="236"/>
      <c r="AG2035" s="236"/>
      <c r="AH2035" s="236"/>
      <c r="AI2035" s="236"/>
      <c r="AJ2035"/>
      <c r="AK2035"/>
      <c r="AL2035"/>
      <c r="AM2035"/>
      <c r="AN2035"/>
      <c r="AO2035"/>
      <c r="AP2035"/>
      <c r="AQ2035"/>
      <c r="AR2035"/>
      <c r="AS2035"/>
      <c r="AT2035"/>
      <c r="AU2035"/>
      <c r="AV2035"/>
      <c r="AW2035"/>
      <c r="AX2035"/>
      <c r="AY2035"/>
      <c r="AZ2035"/>
      <c r="BA2035" s="236"/>
      <c r="BB2035"/>
    </row>
    <row r="2036" spans="1:54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 s="360"/>
      <c r="AA2036" s="360"/>
      <c r="AB2036"/>
      <c r="AC2036"/>
      <c r="AD2036" s="236"/>
      <c r="AE2036" s="236"/>
      <c r="AF2036" s="236"/>
      <c r="AG2036" s="236"/>
      <c r="AH2036" s="236"/>
      <c r="AI2036" s="236"/>
      <c r="AJ2036"/>
      <c r="AK2036"/>
      <c r="AL2036"/>
      <c r="AM2036"/>
      <c r="AN2036"/>
      <c r="AO2036"/>
      <c r="AP2036"/>
      <c r="AQ2036"/>
      <c r="AR2036"/>
      <c r="AS2036"/>
      <c r="AT2036"/>
      <c r="AU2036"/>
      <c r="AV2036"/>
      <c r="AW2036"/>
      <c r="AX2036"/>
      <c r="AY2036"/>
      <c r="AZ2036"/>
      <c r="BA2036" s="236"/>
      <c r="BB2036"/>
    </row>
    <row r="2037" spans="1:54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 s="360"/>
      <c r="AA2037" s="360"/>
      <c r="AB2037"/>
      <c r="AC2037"/>
      <c r="AD2037" s="236"/>
      <c r="AE2037" s="236"/>
      <c r="AF2037" s="236"/>
      <c r="AG2037" s="236"/>
      <c r="AH2037" s="236"/>
      <c r="AI2037" s="236"/>
      <c r="AJ2037"/>
      <c r="AK2037"/>
      <c r="AL2037"/>
      <c r="AM2037"/>
      <c r="AN2037"/>
      <c r="AO2037"/>
      <c r="AP2037"/>
      <c r="AQ2037"/>
      <c r="AR2037"/>
      <c r="AS2037"/>
      <c r="AT2037"/>
      <c r="AU2037"/>
      <c r="AV2037"/>
      <c r="AW2037"/>
      <c r="AX2037"/>
      <c r="AY2037"/>
      <c r="AZ2037"/>
      <c r="BA2037" s="236"/>
      <c r="BB2037"/>
    </row>
    <row r="2038" spans="1:54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 s="360"/>
      <c r="AA2038" s="360"/>
      <c r="AB2038"/>
      <c r="AC2038"/>
      <c r="AD2038" s="236"/>
      <c r="AE2038" s="236"/>
      <c r="AF2038" s="236"/>
      <c r="AG2038" s="236"/>
      <c r="AH2038" s="236"/>
      <c r="AI2038" s="236"/>
      <c r="AJ2038"/>
      <c r="AK2038"/>
      <c r="AL2038"/>
      <c r="AM2038"/>
      <c r="AN2038"/>
      <c r="AO2038"/>
      <c r="AP2038"/>
      <c r="AQ2038"/>
      <c r="AR2038"/>
      <c r="AS2038"/>
      <c r="AT2038"/>
      <c r="AU2038"/>
      <c r="AV2038"/>
      <c r="AW2038"/>
      <c r="AX2038"/>
      <c r="AY2038"/>
      <c r="AZ2038"/>
      <c r="BA2038" s="236"/>
      <c r="BB2038"/>
    </row>
    <row r="2039" spans="1:54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 s="360"/>
      <c r="AA2039" s="360"/>
      <c r="AB2039"/>
      <c r="AC2039"/>
      <c r="AD2039" s="236"/>
      <c r="AE2039" s="236"/>
      <c r="AF2039" s="236"/>
      <c r="AG2039" s="236"/>
      <c r="AH2039" s="236"/>
      <c r="AI2039" s="236"/>
      <c r="AJ2039"/>
      <c r="AK2039"/>
      <c r="AL2039"/>
      <c r="AM2039"/>
      <c r="AN2039"/>
      <c r="AO2039"/>
      <c r="AP2039"/>
      <c r="AQ2039"/>
      <c r="AR2039"/>
      <c r="AS2039"/>
      <c r="AT2039"/>
      <c r="AU2039"/>
      <c r="AV2039"/>
      <c r="AW2039"/>
      <c r="AX2039"/>
      <c r="AY2039"/>
      <c r="AZ2039"/>
      <c r="BA2039" s="236"/>
      <c r="BB2039"/>
    </row>
    <row r="2040" spans="1:54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 s="360"/>
      <c r="AA2040" s="360"/>
      <c r="AB2040"/>
      <c r="AC2040"/>
      <c r="AD2040" s="236"/>
      <c r="AE2040" s="236"/>
      <c r="AF2040" s="236"/>
      <c r="AG2040" s="236"/>
      <c r="AH2040" s="236"/>
      <c r="AI2040" s="236"/>
      <c r="AJ2040"/>
      <c r="AK2040"/>
      <c r="AL2040"/>
      <c r="AM2040"/>
      <c r="AN2040"/>
      <c r="AO2040"/>
      <c r="AP2040"/>
      <c r="AQ2040"/>
      <c r="AR2040"/>
      <c r="AS2040"/>
      <c r="AT2040"/>
      <c r="AU2040"/>
      <c r="AV2040"/>
      <c r="AW2040"/>
      <c r="AX2040"/>
      <c r="AY2040"/>
      <c r="AZ2040"/>
      <c r="BA2040" s="236"/>
      <c r="BB2040"/>
    </row>
    <row r="2041" spans="1:54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 s="360"/>
      <c r="AA2041" s="360"/>
      <c r="AB2041"/>
      <c r="AC2041"/>
      <c r="AD2041" s="236"/>
      <c r="AE2041" s="236"/>
      <c r="AF2041" s="236"/>
      <c r="AG2041" s="236"/>
      <c r="AH2041" s="236"/>
      <c r="AI2041" s="236"/>
      <c r="AJ2041"/>
      <c r="AK2041"/>
      <c r="AL2041"/>
      <c r="AM2041"/>
      <c r="AN2041"/>
      <c r="AO2041"/>
      <c r="AP2041"/>
      <c r="AQ2041"/>
      <c r="AR2041"/>
      <c r="AS2041"/>
      <c r="AT2041"/>
      <c r="AU2041"/>
      <c r="AV2041"/>
      <c r="AW2041"/>
      <c r="AX2041"/>
      <c r="AY2041"/>
      <c r="AZ2041"/>
      <c r="BA2041" s="236"/>
      <c r="BB2041"/>
    </row>
    <row r="2042" spans="1:54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 s="360"/>
      <c r="AA2042" s="360"/>
      <c r="AB2042"/>
      <c r="AC2042"/>
      <c r="AD2042" s="236"/>
      <c r="AE2042" s="236"/>
      <c r="AF2042" s="236"/>
      <c r="AG2042" s="236"/>
      <c r="AH2042" s="236"/>
      <c r="AI2042" s="236"/>
      <c r="AJ2042"/>
      <c r="AK2042"/>
      <c r="AL2042"/>
      <c r="AM2042"/>
      <c r="AN2042"/>
      <c r="AO2042"/>
      <c r="AP2042"/>
      <c r="AQ2042"/>
      <c r="AR2042"/>
      <c r="AS2042"/>
      <c r="AT2042"/>
      <c r="AU2042"/>
      <c r="AV2042"/>
      <c r="AW2042"/>
      <c r="AX2042"/>
      <c r="AY2042"/>
      <c r="AZ2042"/>
      <c r="BA2042" s="236"/>
      <c r="BB2042"/>
    </row>
    <row r="2043" spans="1:54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 s="360"/>
      <c r="AA2043" s="360"/>
      <c r="AB2043"/>
      <c r="AC2043"/>
      <c r="AD2043" s="236"/>
      <c r="AE2043" s="236"/>
      <c r="AF2043" s="236"/>
      <c r="AG2043" s="236"/>
      <c r="AH2043" s="236"/>
      <c r="AI2043" s="236"/>
      <c r="AJ2043"/>
      <c r="AK2043"/>
      <c r="AL2043"/>
      <c r="AM2043"/>
      <c r="AN2043"/>
      <c r="AO2043"/>
      <c r="AP2043"/>
      <c r="AQ2043"/>
      <c r="AR2043"/>
      <c r="AS2043"/>
      <c r="AT2043"/>
      <c r="AU2043"/>
      <c r="AV2043"/>
      <c r="AW2043"/>
      <c r="AX2043"/>
      <c r="AY2043"/>
      <c r="AZ2043"/>
      <c r="BA2043" s="236"/>
      <c r="BB2043"/>
    </row>
    <row r="2044" spans="1:54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 s="360"/>
      <c r="AA2044" s="360"/>
      <c r="AB2044"/>
      <c r="AC2044"/>
      <c r="AD2044" s="236"/>
      <c r="AE2044" s="236"/>
      <c r="AF2044" s="236"/>
      <c r="AG2044" s="236"/>
      <c r="AH2044" s="236"/>
      <c r="AI2044" s="236"/>
      <c r="AJ2044"/>
      <c r="AK2044"/>
      <c r="AL2044"/>
      <c r="AM2044"/>
      <c r="AN2044"/>
      <c r="AO2044"/>
      <c r="AP2044"/>
      <c r="AQ2044"/>
      <c r="AR2044"/>
      <c r="AS2044"/>
      <c r="AT2044"/>
      <c r="AU2044"/>
      <c r="AV2044"/>
      <c r="AW2044"/>
      <c r="AX2044"/>
      <c r="AY2044"/>
      <c r="AZ2044"/>
      <c r="BA2044" s="236"/>
      <c r="BB2044"/>
    </row>
    <row r="2045" spans="1:54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 s="360"/>
      <c r="AA2045" s="360"/>
      <c r="AB2045"/>
      <c r="AC2045"/>
      <c r="AD2045" s="236"/>
      <c r="AE2045" s="236"/>
      <c r="AF2045" s="236"/>
      <c r="AG2045" s="236"/>
      <c r="AH2045" s="236"/>
      <c r="AI2045" s="236"/>
      <c r="AJ2045"/>
      <c r="AK2045"/>
      <c r="AL2045"/>
      <c r="AM2045"/>
      <c r="AN2045"/>
      <c r="AO2045"/>
      <c r="AP2045"/>
      <c r="AQ2045"/>
      <c r="AR2045"/>
      <c r="AS2045"/>
      <c r="AT2045"/>
      <c r="AU2045"/>
      <c r="AV2045"/>
      <c r="AW2045"/>
      <c r="AX2045"/>
      <c r="AY2045"/>
      <c r="AZ2045"/>
      <c r="BA2045" s="236"/>
      <c r="BB2045"/>
    </row>
    <row r="2046" spans="1:54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 s="360"/>
      <c r="AA2046" s="360"/>
      <c r="AB2046"/>
      <c r="AC2046"/>
      <c r="AD2046" s="236"/>
      <c r="AE2046" s="236"/>
      <c r="AF2046" s="236"/>
      <c r="AG2046" s="236"/>
      <c r="AH2046" s="236"/>
      <c r="AI2046" s="236"/>
      <c r="AJ2046"/>
      <c r="AK2046"/>
      <c r="AL2046"/>
      <c r="AM2046"/>
      <c r="AN2046"/>
      <c r="AO2046"/>
      <c r="AP2046"/>
      <c r="AQ2046"/>
      <c r="AR2046"/>
      <c r="AS2046"/>
      <c r="AT2046"/>
      <c r="AU2046"/>
      <c r="AV2046"/>
      <c r="AW2046"/>
      <c r="AX2046"/>
      <c r="AY2046"/>
      <c r="AZ2046"/>
      <c r="BA2046" s="236"/>
      <c r="BB2046"/>
    </row>
    <row r="2047" spans="1:54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 s="360"/>
      <c r="AA2047" s="360"/>
      <c r="AB2047"/>
      <c r="AC2047"/>
      <c r="AD2047" s="236"/>
      <c r="AE2047" s="236"/>
      <c r="AF2047" s="236"/>
      <c r="AG2047" s="236"/>
      <c r="AH2047" s="236"/>
      <c r="AI2047" s="236"/>
      <c r="AJ2047"/>
      <c r="AK2047"/>
      <c r="AL2047"/>
      <c r="AM2047"/>
      <c r="AN2047"/>
      <c r="AO2047"/>
      <c r="AP2047"/>
      <c r="AQ2047"/>
      <c r="AR2047"/>
      <c r="AS2047"/>
      <c r="AT2047"/>
      <c r="AU2047"/>
      <c r="AV2047"/>
      <c r="AW2047"/>
      <c r="AX2047"/>
      <c r="AY2047"/>
      <c r="AZ2047"/>
      <c r="BA2047" s="236"/>
      <c r="BB2047"/>
    </row>
    <row r="2048" spans="1:54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 s="360"/>
      <c r="AA2048" s="360"/>
      <c r="AB2048"/>
      <c r="AC2048"/>
      <c r="AD2048" s="236"/>
      <c r="AE2048" s="236"/>
      <c r="AF2048" s="236"/>
      <c r="AG2048" s="236"/>
      <c r="AH2048" s="236"/>
      <c r="AI2048" s="236"/>
      <c r="AJ2048"/>
      <c r="AK2048"/>
      <c r="AL2048"/>
      <c r="AM2048"/>
      <c r="AN2048"/>
      <c r="AO2048"/>
      <c r="AP2048"/>
      <c r="AQ2048"/>
      <c r="AR2048"/>
      <c r="AS2048"/>
      <c r="AT2048"/>
      <c r="AU2048"/>
      <c r="AV2048"/>
      <c r="AW2048"/>
      <c r="AX2048"/>
      <c r="AY2048"/>
      <c r="AZ2048"/>
      <c r="BA2048" s="236"/>
      <c r="BB2048"/>
    </row>
    <row r="2049" spans="1:54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 s="360"/>
      <c r="AA2049" s="360"/>
      <c r="AB2049"/>
      <c r="AC2049"/>
      <c r="AD2049" s="236"/>
      <c r="AE2049" s="236"/>
      <c r="AF2049" s="236"/>
      <c r="AG2049" s="236"/>
      <c r="AH2049" s="236"/>
      <c r="AI2049" s="236"/>
      <c r="AJ2049"/>
      <c r="AK2049"/>
      <c r="AL2049"/>
      <c r="AM2049"/>
      <c r="AN2049"/>
      <c r="AO2049"/>
      <c r="AP2049"/>
      <c r="AQ2049"/>
      <c r="AR2049"/>
      <c r="AS2049"/>
      <c r="AT2049"/>
      <c r="AU2049"/>
      <c r="AV2049"/>
      <c r="AW2049"/>
      <c r="AX2049"/>
      <c r="AY2049"/>
      <c r="AZ2049"/>
      <c r="BA2049" s="236"/>
      <c r="BB2049"/>
    </row>
    <row r="2050" spans="1:54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 s="360"/>
      <c r="AA2050" s="360"/>
      <c r="AB2050"/>
      <c r="AC2050"/>
      <c r="AD2050" s="236"/>
      <c r="AE2050" s="236"/>
      <c r="AF2050" s="236"/>
      <c r="AG2050" s="236"/>
      <c r="AH2050" s="236"/>
      <c r="AI2050" s="236"/>
      <c r="AJ2050"/>
      <c r="AK2050"/>
      <c r="AL2050"/>
      <c r="AM2050"/>
      <c r="AN2050"/>
      <c r="AO2050"/>
      <c r="AP2050"/>
      <c r="AQ2050"/>
      <c r="AR2050"/>
      <c r="AS2050"/>
      <c r="AT2050"/>
      <c r="AU2050"/>
      <c r="AV2050"/>
      <c r="AW2050"/>
      <c r="AX2050"/>
      <c r="AY2050"/>
      <c r="AZ2050"/>
      <c r="BA2050" s="236"/>
      <c r="BB2050"/>
    </row>
    <row r="2051" spans="1:54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 s="360"/>
      <c r="AA2051" s="360"/>
      <c r="AB2051"/>
      <c r="AC2051"/>
      <c r="AD2051" s="236"/>
      <c r="AE2051" s="236"/>
      <c r="AF2051" s="236"/>
      <c r="AG2051" s="236"/>
      <c r="AH2051" s="236"/>
      <c r="AI2051" s="236"/>
      <c r="AJ2051"/>
      <c r="AK2051"/>
      <c r="AL2051"/>
      <c r="AM2051"/>
      <c r="AN2051"/>
      <c r="AO2051"/>
      <c r="AP2051"/>
      <c r="AQ2051"/>
      <c r="AR2051"/>
      <c r="AS2051"/>
      <c r="AT2051"/>
      <c r="AU2051"/>
      <c r="AV2051"/>
      <c r="AW2051"/>
      <c r="AX2051"/>
      <c r="AY2051"/>
      <c r="AZ2051"/>
      <c r="BA2051" s="236"/>
      <c r="BB2051"/>
    </row>
    <row r="2052" spans="1:54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 s="360"/>
      <c r="AA2052" s="360"/>
      <c r="AB2052"/>
      <c r="AC2052"/>
      <c r="AD2052" s="236"/>
      <c r="AE2052" s="236"/>
      <c r="AF2052" s="236"/>
      <c r="AG2052" s="236"/>
      <c r="AH2052" s="236"/>
      <c r="AI2052" s="236"/>
      <c r="AJ2052"/>
      <c r="AK2052"/>
      <c r="AL2052"/>
      <c r="AM2052"/>
      <c r="AN2052"/>
      <c r="AO2052"/>
      <c r="AP2052"/>
      <c r="AQ2052"/>
      <c r="AR2052"/>
      <c r="AS2052"/>
      <c r="AT2052"/>
      <c r="AU2052"/>
      <c r="AV2052"/>
      <c r="AW2052"/>
      <c r="AX2052"/>
      <c r="AY2052"/>
      <c r="AZ2052"/>
      <c r="BA2052" s="236"/>
      <c r="BB2052"/>
    </row>
    <row r="2053" spans="1:54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 s="360"/>
      <c r="AA2053" s="360"/>
      <c r="AB2053"/>
      <c r="AC2053"/>
      <c r="AD2053" s="236"/>
      <c r="AE2053" s="236"/>
      <c r="AF2053" s="236"/>
      <c r="AG2053" s="236"/>
      <c r="AH2053" s="236"/>
      <c r="AI2053" s="236"/>
      <c r="AJ2053"/>
      <c r="AK2053"/>
      <c r="AL2053"/>
      <c r="AM2053"/>
      <c r="AN2053"/>
      <c r="AO2053"/>
      <c r="AP2053"/>
      <c r="AQ2053"/>
      <c r="AR2053"/>
      <c r="AS2053"/>
      <c r="AT2053"/>
      <c r="AU2053"/>
      <c r="AV2053"/>
      <c r="AW2053"/>
      <c r="AX2053"/>
      <c r="AY2053"/>
      <c r="AZ2053"/>
      <c r="BA2053" s="236"/>
      <c r="BB2053"/>
    </row>
    <row r="2054" spans="1:54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 s="360"/>
      <c r="AA2054" s="360"/>
      <c r="AB2054"/>
      <c r="AC2054"/>
      <c r="AD2054" s="236"/>
      <c r="AE2054" s="236"/>
      <c r="AF2054" s="236"/>
      <c r="AG2054" s="236"/>
      <c r="AH2054" s="236"/>
      <c r="AI2054" s="236"/>
      <c r="AJ2054"/>
      <c r="AK2054"/>
      <c r="AL2054"/>
      <c r="AM2054"/>
      <c r="AN2054"/>
      <c r="AO2054"/>
      <c r="AP2054"/>
      <c r="AQ2054"/>
      <c r="AR2054"/>
      <c r="AS2054"/>
      <c r="AT2054"/>
      <c r="AU2054"/>
      <c r="AV2054"/>
      <c r="AW2054"/>
      <c r="AX2054"/>
      <c r="AY2054"/>
      <c r="AZ2054"/>
      <c r="BA2054" s="236"/>
      <c r="BB2054"/>
    </row>
    <row r="2055" spans="1:54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 s="360"/>
      <c r="AA2055" s="360"/>
      <c r="AB2055"/>
      <c r="AC2055"/>
      <c r="AD2055" s="236"/>
      <c r="AE2055" s="236"/>
      <c r="AF2055" s="236"/>
      <c r="AG2055" s="236"/>
      <c r="AH2055" s="236"/>
      <c r="AI2055" s="236"/>
      <c r="AJ2055"/>
      <c r="AK2055"/>
      <c r="AL2055"/>
      <c r="AM2055"/>
      <c r="AN2055"/>
      <c r="AO2055"/>
      <c r="AP2055"/>
      <c r="AQ2055"/>
      <c r="AR2055"/>
      <c r="AS2055"/>
      <c r="AT2055"/>
      <c r="AU2055"/>
      <c r="AV2055"/>
      <c r="AW2055"/>
      <c r="AX2055"/>
      <c r="AY2055"/>
      <c r="AZ2055"/>
      <c r="BA2055" s="236"/>
      <c r="BB2055"/>
    </row>
    <row r="2056" spans="1:54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 s="360"/>
      <c r="AA2056" s="360"/>
      <c r="AB2056"/>
      <c r="AC2056"/>
      <c r="AD2056" s="236"/>
      <c r="AE2056" s="236"/>
      <c r="AF2056" s="236"/>
      <c r="AG2056" s="236"/>
      <c r="AH2056" s="236"/>
      <c r="AI2056" s="236"/>
      <c r="AJ2056"/>
      <c r="AK2056"/>
      <c r="AL2056"/>
      <c r="AM2056"/>
      <c r="AN2056"/>
      <c r="AO2056"/>
      <c r="AP2056"/>
      <c r="AQ2056"/>
      <c r="AR2056"/>
      <c r="AS2056"/>
      <c r="AT2056"/>
      <c r="AU2056"/>
      <c r="AV2056"/>
      <c r="AW2056"/>
      <c r="AX2056"/>
      <c r="AY2056"/>
      <c r="AZ2056"/>
      <c r="BA2056" s="236"/>
      <c r="BB2056"/>
    </row>
    <row r="2057" spans="1:54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 s="360"/>
      <c r="AA2057" s="360"/>
      <c r="AB2057"/>
      <c r="AC2057"/>
      <c r="AD2057" s="236"/>
      <c r="AE2057" s="236"/>
      <c r="AF2057" s="236"/>
      <c r="AG2057" s="236"/>
      <c r="AH2057" s="236"/>
      <c r="AI2057" s="236"/>
      <c r="AJ2057"/>
      <c r="AK2057"/>
      <c r="AL2057"/>
      <c r="AM2057"/>
      <c r="AN2057"/>
      <c r="AO2057"/>
      <c r="AP2057"/>
      <c r="AQ2057"/>
      <c r="AR2057"/>
      <c r="AS2057"/>
      <c r="AT2057"/>
      <c r="AU2057"/>
      <c r="AV2057"/>
      <c r="AW2057"/>
      <c r="AX2057"/>
      <c r="AY2057"/>
      <c r="AZ2057"/>
      <c r="BA2057" s="236"/>
      <c r="BB2057"/>
    </row>
    <row r="2058" spans="1:54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 s="360"/>
      <c r="AA2058" s="360"/>
      <c r="AB2058"/>
      <c r="AC2058"/>
      <c r="AD2058" s="236"/>
      <c r="AE2058" s="236"/>
      <c r="AF2058" s="236"/>
      <c r="AG2058" s="236"/>
      <c r="AH2058" s="236"/>
      <c r="AI2058" s="236"/>
      <c r="AJ2058"/>
      <c r="AK2058"/>
      <c r="AL2058"/>
      <c r="AM2058"/>
      <c r="AN2058"/>
      <c r="AO2058"/>
      <c r="AP2058"/>
      <c r="AQ2058"/>
      <c r="AR2058"/>
      <c r="AS2058"/>
      <c r="AT2058"/>
      <c r="AU2058"/>
      <c r="AV2058"/>
      <c r="AW2058"/>
      <c r="AX2058"/>
      <c r="AY2058"/>
      <c r="AZ2058"/>
      <c r="BA2058" s="236"/>
      <c r="BB2058"/>
    </row>
    <row r="2059" spans="1:54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 s="360"/>
      <c r="AA2059" s="360"/>
      <c r="AB2059"/>
      <c r="AC2059"/>
      <c r="AD2059" s="236"/>
      <c r="AE2059" s="236"/>
      <c r="AF2059" s="236"/>
      <c r="AG2059" s="236"/>
      <c r="AH2059" s="236"/>
      <c r="AI2059" s="236"/>
      <c r="AJ2059"/>
      <c r="AK2059"/>
      <c r="AL2059"/>
      <c r="AM2059"/>
      <c r="AN2059"/>
      <c r="AO2059"/>
      <c r="AP2059"/>
      <c r="AQ2059"/>
      <c r="AR2059"/>
      <c r="AS2059"/>
      <c r="AT2059"/>
      <c r="AU2059"/>
      <c r="AV2059"/>
      <c r="AW2059"/>
      <c r="AX2059"/>
      <c r="AY2059"/>
      <c r="AZ2059"/>
      <c r="BA2059" s="236"/>
      <c r="BB2059"/>
    </row>
    <row r="2060" spans="1:54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 s="360"/>
      <c r="AA2060" s="360"/>
      <c r="AB2060"/>
      <c r="AC2060"/>
      <c r="AD2060" s="236"/>
      <c r="AE2060" s="236"/>
      <c r="AF2060" s="236"/>
      <c r="AG2060" s="236"/>
      <c r="AH2060" s="236"/>
      <c r="AI2060" s="236"/>
      <c r="AJ2060"/>
      <c r="AK2060"/>
      <c r="AL2060"/>
      <c r="AM2060"/>
      <c r="AN2060"/>
      <c r="AO2060"/>
      <c r="AP2060"/>
      <c r="AQ2060"/>
      <c r="AR2060"/>
      <c r="AS2060"/>
      <c r="AT2060"/>
      <c r="AU2060"/>
      <c r="AV2060"/>
      <c r="AW2060"/>
      <c r="AX2060"/>
      <c r="AY2060"/>
      <c r="AZ2060"/>
      <c r="BA2060" s="236"/>
      <c r="BB2060"/>
    </row>
    <row r="2061" spans="1:54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 s="360"/>
      <c r="AA2061" s="360"/>
      <c r="AB2061"/>
      <c r="AC2061"/>
      <c r="AD2061" s="236"/>
      <c r="AE2061" s="236"/>
      <c r="AF2061" s="236"/>
      <c r="AG2061" s="236"/>
      <c r="AH2061" s="236"/>
      <c r="AI2061" s="236"/>
      <c r="AJ2061"/>
      <c r="AK2061"/>
      <c r="AL2061"/>
      <c r="AM2061"/>
      <c r="AN2061"/>
      <c r="AO2061"/>
      <c r="AP2061"/>
      <c r="AQ2061"/>
      <c r="AR2061"/>
      <c r="AS2061"/>
      <c r="AT2061"/>
      <c r="AU2061"/>
      <c r="AV2061"/>
      <c r="AW2061"/>
      <c r="AX2061"/>
      <c r="AY2061"/>
      <c r="AZ2061"/>
      <c r="BA2061" s="236"/>
      <c r="BB2061"/>
    </row>
    <row r="2062" spans="1:54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 s="360"/>
      <c r="AA2062" s="360"/>
      <c r="AB2062"/>
      <c r="AC2062"/>
      <c r="AD2062" s="236"/>
      <c r="AE2062" s="236"/>
      <c r="AF2062" s="236"/>
      <c r="AG2062" s="236"/>
      <c r="AH2062" s="236"/>
      <c r="AI2062" s="236"/>
      <c r="AJ2062"/>
      <c r="AK2062"/>
      <c r="AL2062"/>
      <c r="AM2062"/>
      <c r="AN2062"/>
      <c r="AO2062"/>
      <c r="AP2062"/>
      <c r="AQ2062"/>
      <c r="AR2062"/>
      <c r="AS2062"/>
      <c r="AT2062"/>
      <c r="AU2062"/>
      <c r="AV2062"/>
      <c r="AW2062"/>
      <c r="AX2062"/>
      <c r="AY2062"/>
      <c r="AZ2062"/>
      <c r="BA2062" s="236"/>
      <c r="BB2062"/>
    </row>
    <row r="2063" spans="1:54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 s="360"/>
      <c r="AA2063" s="360"/>
      <c r="AB2063"/>
      <c r="AC2063"/>
      <c r="AD2063" s="236"/>
      <c r="AE2063" s="236"/>
      <c r="AF2063" s="236"/>
      <c r="AG2063" s="236"/>
      <c r="AH2063" s="236"/>
      <c r="AI2063" s="236"/>
      <c r="AJ2063"/>
      <c r="AK2063"/>
      <c r="AL2063"/>
      <c r="AM2063"/>
      <c r="AN2063"/>
      <c r="AO2063"/>
      <c r="AP2063"/>
      <c r="AQ2063"/>
      <c r="AR2063"/>
      <c r="AS2063"/>
      <c r="AT2063"/>
      <c r="AU2063"/>
      <c r="AV2063"/>
      <c r="AW2063"/>
      <c r="AX2063"/>
      <c r="AY2063"/>
      <c r="AZ2063"/>
      <c r="BA2063" s="236"/>
      <c r="BB2063"/>
    </row>
    <row r="2064" spans="1:54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 s="360"/>
      <c r="AA2064" s="360"/>
      <c r="AB2064"/>
      <c r="AC2064"/>
      <c r="AD2064" s="236"/>
      <c r="AE2064" s="236"/>
      <c r="AF2064" s="236"/>
      <c r="AG2064" s="236"/>
      <c r="AH2064" s="236"/>
      <c r="AI2064" s="236"/>
      <c r="AJ2064"/>
      <c r="AK2064"/>
      <c r="AL2064"/>
      <c r="AM2064"/>
      <c r="AN2064"/>
      <c r="AO2064"/>
      <c r="AP2064"/>
      <c r="AQ2064"/>
      <c r="AR2064"/>
      <c r="AS2064"/>
      <c r="AT2064"/>
      <c r="AU2064"/>
      <c r="AV2064"/>
      <c r="AW2064"/>
      <c r="AX2064"/>
      <c r="AY2064"/>
      <c r="AZ2064"/>
      <c r="BA2064" s="236"/>
      <c r="BB2064"/>
    </row>
    <row r="2065" spans="1:54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 s="360"/>
      <c r="AA2065" s="360"/>
      <c r="AB2065"/>
      <c r="AC2065"/>
      <c r="AD2065" s="236"/>
      <c r="AE2065" s="236"/>
      <c r="AF2065" s="236"/>
      <c r="AG2065" s="236"/>
      <c r="AH2065" s="236"/>
      <c r="AI2065" s="236"/>
      <c r="AJ2065"/>
      <c r="AK2065"/>
      <c r="AL2065"/>
      <c r="AM2065"/>
      <c r="AN2065"/>
      <c r="AO2065"/>
      <c r="AP2065"/>
      <c r="AQ2065"/>
      <c r="AR2065"/>
      <c r="AS2065"/>
      <c r="AT2065"/>
      <c r="AU2065"/>
      <c r="AV2065"/>
      <c r="AW2065"/>
      <c r="AX2065"/>
      <c r="AY2065"/>
      <c r="AZ2065"/>
      <c r="BA2065" s="236"/>
      <c r="BB2065"/>
    </row>
    <row r="2066" spans="1:54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 s="360"/>
      <c r="AA2066" s="360"/>
      <c r="AB2066"/>
      <c r="AC2066"/>
      <c r="AD2066" s="236"/>
      <c r="AE2066" s="236"/>
      <c r="AF2066" s="236"/>
      <c r="AG2066" s="236"/>
      <c r="AH2066" s="236"/>
      <c r="AI2066" s="236"/>
      <c r="AJ2066"/>
      <c r="AK2066"/>
      <c r="AL2066"/>
      <c r="AM2066"/>
      <c r="AN2066"/>
      <c r="AO2066"/>
      <c r="AP2066"/>
      <c r="AQ2066"/>
      <c r="AR2066"/>
      <c r="AS2066"/>
      <c r="AT2066"/>
      <c r="AU2066"/>
      <c r="AV2066"/>
      <c r="AW2066"/>
      <c r="AX2066"/>
      <c r="AY2066"/>
      <c r="AZ2066"/>
      <c r="BA2066" s="236"/>
      <c r="BB2066"/>
    </row>
    <row r="2067" spans="1:54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 s="360"/>
      <c r="AA2067" s="360"/>
      <c r="AB2067"/>
      <c r="AC2067"/>
      <c r="AD2067" s="236"/>
      <c r="AE2067" s="236"/>
      <c r="AF2067" s="236"/>
      <c r="AG2067" s="236"/>
      <c r="AH2067" s="236"/>
      <c r="AI2067" s="236"/>
      <c r="AJ2067"/>
      <c r="AK2067"/>
      <c r="AL2067"/>
      <c r="AM2067"/>
      <c r="AN2067"/>
      <c r="AO2067"/>
      <c r="AP2067"/>
      <c r="AQ2067"/>
      <c r="AR2067"/>
      <c r="AS2067"/>
      <c r="AT2067"/>
      <c r="AU2067"/>
      <c r="AV2067"/>
      <c r="AW2067"/>
      <c r="AX2067"/>
      <c r="AY2067"/>
      <c r="AZ2067"/>
      <c r="BA2067" s="236"/>
      <c r="BB2067"/>
    </row>
    <row r="2068" spans="1:54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 s="360"/>
      <c r="AA2068" s="360"/>
      <c r="AB2068"/>
      <c r="AC2068"/>
      <c r="AD2068" s="236"/>
      <c r="AE2068" s="236"/>
      <c r="AF2068" s="236"/>
      <c r="AG2068" s="236"/>
      <c r="AH2068" s="236"/>
      <c r="AI2068" s="236"/>
      <c r="AJ2068"/>
      <c r="AK2068"/>
      <c r="AL2068"/>
      <c r="AM2068"/>
      <c r="AN2068"/>
      <c r="AO2068"/>
      <c r="AP2068"/>
      <c r="AQ2068"/>
      <c r="AR2068"/>
      <c r="AS2068"/>
      <c r="AT2068"/>
      <c r="AU2068"/>
      <c r="AV2068"/>
      <c r="AW2068"/>
      <c r="AX2068"/>
      <c r="AY2068"/>
      <c r="AZ2068"/>
      <c r="BA2068" s="236"/>
      <c r="BB2068"/>
    </row>
    <row r="2069" spans="1:54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 s="360"/>
      <c r="AA2069" s="360"/>
      <c r="AB2069"/>
      <c r="AC2069"/>
      <c r="AD2069" s="236"/>
      <c r="AE2069" s="236"/>
      <c r="AF2069" s="236"/>
      <c r="AG2069" s="236"/>
      <c r="AH2069" s="236"/>
      <c r="AI2069" s="236"/>
      <c r="AJ2069"/>
      <c r="AK2069"/>
      <c r="AL2069"/>
      <c r="AM2069"/>
      <c r="AN2069"/>
      <c r="AO2069"/>
      <c r="AP2069"/>
      <c r="AQ2069"/>
      <c r="AR2069"/>
      <c r="AS2069"/>
      <c r="AT2069"/>
      <c r="AU2069"/>
      <c r="AV2069"/>
      <c r="AW2069"/>
      <c r="AX2069"/>
      <c r="AY2069"/>
      <c r="AZ2069"/>
      <c r="BA2069" s="236"/>
      <c r="BB2069"/>
    </row>
    <row r="2070" spans="1:54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 s="360"/>
      <c r="AA2070" s="360"/>
      <c r="AB2070"/>
      <c r="AC2070"/>
      <c r="AD2070" s="236"/>
      <c r="AE2070" s="236"/>
      <c r="AF2070" s="236"/>
      <c r="AG2070" s="236"/>
      <c r="AH2070" s="236"/>
      <c r="AI2070" s="236"/>
      <c r="AJ2070"/>
      <c r="AK2070"/>
      <c r="AL2070"/>
      <c r="AM2070"/>
      <c r="AN2070"/>
      <c r="AO2070"/>
      <c r="AP2070"/>
      <c r="AQ2070"/>
      <c r="AR2070"/>
      <c r="AS2070"/>
      <c r="AT2070"/>
      <c r="AU2070"/>
      <c r="AV2070"/>
      <c r="AW2070"/>
      <c r="AX2070"/>
      <c r="AY2070"/>
      <c r="AZ2070"/>
      <c r="BA2070" s="236"/>
      <c r="BB2070"/>
    </row>
    <row r="2071" spans="1:54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 s="360"/>
      <c r="AA2071" s="360"/>
      <c r="AB2071"/>
      <c r="AC2071"/>
      <c r="AD2071" s="236"/>
      <c r="AE2071" s="236"/>
      <c r="AF2071" s="236"/>
      <c r="AG2071" s="236"/>
      <c r="AH2071" s="236"/>
      <c r="AI2071" s="236"/>
      <c r="AJ2071"/>
      <c r="AK2071"/>
      <c r="AL2071"/>
      <c r="AM2071"/>
      <c r="AN2071"/>
      <c r="AO2071"/>
      <c r="AP2071"/>
      <c r="AQ2071"/>
      <c r="AR2071"/>
      <c r="AS2071"/>
      <c r="AT2071"/>
      <c r="AU2071"/>
      <c r="AV2071"/>
      <c r="AW2071"/>
      <c r="AX2071"/>
      <c r="AY2071"/>
      <c r="AZ2071"/>
      <c r="BA2071" s="236"/>
      <c r="BB2071"/>
    </row>
    <row r="2072" spans="1:54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 s="360"/>
      <c r="AA2072" s="360"/>
      <c r="AB2072"/>
      <c r="AC2072"/>
      <c r="AD2072" s="236"/>
      <c r="AE2072" s="236"/>
      <c r="AF2072" s="236"/>
      <c r="AG2072" s="236"/>
      <c r="AH2072" s="236"/>
      <c r="AI2072" s="236"/>
      <c r="AJ2072"/>
      <c r="AK2072"/>
      <c r="AL2072"/>
      <c r="AM2072"/>
      <c r="AN2072"/>
      <c r="AO2072"/>
      <c r="AP2072"/>
      <c r="AQ2072"/>
      <c r="AR2072"/>
      <c r="AS2072"/>
      <c r="AT2072"/>
      <c r="AU2072"/>
      <c r="AV2072"/>
      <c r="AW2072"/>
      <c r="AX2072"/>
      <c r="AY2072"/>
      <c r="AZ2072"/>
      <c r="BA2072" s="236"/>
      <c r="BB2072"/>
    </row>
    <row r="2073" spans="1:54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 s="360"/>
      <c r="AA2073" s="360"/>
      <c r="AB2073"/>
      <c r="AC2073"/>
      <c r="AD2073" s="236"/>
      <c r="AE2073" s="236"/>
      <c r="AF2073" s="236"/>
      <c r="AG2073" s="236"/>
      <c r="AH2073" s="236"/>
      <c r="AI2073" s="236"/>
      <c r="AJ2073"/>
      <c r="AK2073"/>
      <c r="AL2073"/>
      <c r="AM2073"/>
      <c r="AN2073"/>
      <c r="AO2073"/>
      <c r="AP2073"/>
      <c r="AQ2073"/>
      <c r="AR2073"/>
      <c r="AS2073"/>
      <c r="AT2073"/>
      <c r="AU2073"/>
      <c r="AV2073"/>
      <c r="AW2073"/>
      <c r="AX2073"/>
      <c r="AY2073"/>
      <c r="AZ2073"/>
      <c r="BA2073" s="236"/>
      <c r="BB2073"/>
    </row>
    <row r="2074" spans="1:54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 s="360"/>
      <c r="AA2074" s="360"/>
      <c r="AB2074"/>
      <c r="AC2074"/>
      <c r="AD2074" s="236"/>
      <c r="AE2074" s="236"/>
      <c r="AF2074" s="236"/>
      <c r="AG2074" s="236"/>
      <c r="AH2074" s="236"/>
      <c r="AI2074" s="236"/>
      <c r="AJ2074"/>
      <c r="AK2074"/>
      <c r="AL2074"/>
      <c r="AM2074"/>
      <c r="AN2074"/>
      <c r="AO2074"/>
      <c r="AP2074"/>
      <c r="AQ2074"/>
      <c r="AR2074"/>
      <c r="AS2074"/>
      <c r="AT2074"/>
      <c r="AU2074"/>
      <c r="AV2074"/>
      <c r="AW2074"/>
      <c r="AX2074"/>
      <c r="AY2074"/>
      <c r="AZ2074"/>
      <c r="BA2074" s="236"/>
      <c r="BB2074"/>
    </row>
    <row r="2075" spans="1:54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 s="360"/>
      <c r="AA2075" s="360"/>
      <c r="AB2075"/>
      <c r="AC2075"/>
      <c r="AD2075" s="236"/>
      <c r="AE2075" s="236"/>
      <c r="AF2075" s="236"/>
      <c r="AG2075" s="236"/>
      <c r="AH2075" s="236"/>
      <c r="AI2075" s="236"/>
      <c r="AJ2075"/>
      <c r="AK2075"/>
      <c r="AL2075"/>
      <c r="AM2075"/>
      <c r="AN2075"/>
      <c r="AO2075"/>
      <c r="AP2075"/>
      <c r="AQ2075"/>
      <c r="AR2075"/>
      <c r="AS2075"/>
      <c r="AT2075"/>
      <c r="AU2075"/>
      <c r="AV2075"/>
      <c r="AW2075"/>
      <c r="AX2075"/>
      <c r="AY2075"/>
      <c r="AZ2075"/>
      <c r="BA2075" s="236"/>
      <c r="BB2075"/>
    </row>
    <row r="2076" spans="1:54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 s="360"/>
      <c r="AA2076" s="360"/>
      <c r="AB2076"/>
      <c r="AC2076"/>
      <c r="AD2076" s="236"/>
      <c r="AE2076" s="236"/>
      <c r="AF2076" s="236"/>
      <c r="AG2076" s="236"/>
      <c r="AH2076" s="236"/>
      <c r="AI2076" s="236"/>
      <c r="AJ2076"/>
      <c r="AK2076"/>
      <c r="AL2076"/>
      <c r="AM2076"/>
      <c r="AN2076"/>
      <c r="AO2076"/>
      <c r="AP2076"/>
      <c r="AQ2076"/>
      <c r="AR2076"/>
      <c r="AS2076"/>
      <c r="AT2076"/>
      <c r="AU2076"/>
      <c r="AV2076"/>
      <c r="AW2076"/>
      <c r="AX2076"/>
      <c r="AY2076"/>
      <c r="AZ2076"/>
      <c r="BA2076" s="236"/>
      <c r="BB2076"/>
    </row>
    <row r="2077" spans="1:54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 s="360"/>
      <c r="AA2077" s="360"/>
      <c r="AB2077"/>
      <c r="AC2077"/>
      <c r="AD2077" s="236"/>
      <c r="AE2077" s="236"/>
      <c r="AF2077" s="236"/>
      <c r="AG2077" s="236"/>
      <c r="AH2077" s="236"/>
      <c r="AI2077" s="236"/>
      <c r="AJ2077"/>
      <c r="AK2077"/>
      <c r="AL2077"/>
      <c r="AM2077"/>
      <c r="AN2077"/>
      <c r="AO2077"/>
      <c r="AP2077"/>
      <c r="AQ2077"/>
      <c r="AR2077"/>
      <c r="AS2077"/>
      <c r="AT2077"/>
      <c r="AU2077"/>
      <c r="AV2077"/>
      <c r="AW2077"/>
      <c r="AX2077"/>
      <c r="AY2077"/>
      <c r="AZ2077"/>
      <c r="BA2077" s="236"/>
      <c r="BB2077"/>
    </row>
    <row r="2078" spans="1:54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 s="360"/>
      <c r="AA2078" s="360"/>
      <c r="AB2078"/>
      <c r="AC2078"/>
      <c r="AD2078" s="236"/>
      <c r="AE2078" s="236"/>
      <c r="AF2078" s="236"/>
      <c r="AG2078" s="236"/>
      <c r="AH2078" s="236"/>
      <c r="AI2078" s="236"/>
      <c r="AJ2078"/>
      <c r="AK2078"/>
      <c r="AL2078"/>
      <c r="AM2078"/>
      <c r="AN2078"/>
      <c r="AO2078"/>
      <c r="AP2078"/>
      <c r="AQ2078"/>
      <c r="AR2078"/>
      <c r="AS2078"/>
      <c r="AT2078"/>
      <c r="AU2078"/>
      <c r="AV2078"/>
      <c r="AW2078"/>
      <c r="AX2078"/>
      <c r="AY2078"/>
      <c r="AZ2078"/>
      <c r="BA2078" s="236"/>
      <c r="BB2078"/>
    </row>
    <row r="2079" spans="1:54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 s="360"/>
      <c r="AA2079" s="360"/>
      <c r="AB2079"/>
      <c r="AC2079"/>
      <c r="AD2079" s="236"/>
      <c r="AE2079" s="236"/>
      <c r="AF2079" s="236"/>
      <c r="AG2079" s="236"/>
      <c r="AH2079" s="236"/>
      <c r="AI2079" s="236"/>
      <c r="AJ2079"/>
      <c r="AK2079"/>
      <c r="AL2079"/>
      <c r="AM2079"/>
      <c r="AN2079"/>
      <c r="AO2079"/>
      <c r="AP2079"/>
      <c r="AQ2079"/>
      <c r="AR2079"/>
      <c r="AS2079"/>
      <c r="AT2079"/>
      <c r="AU2079"/>
      <c r="AV2079"/>
      <c r="AW2079"/>
      <c r="AX2079"/>
      <c r="AY2079"/>
      <c r="AZ2079"/>
      <c r="BA2079" s="236"/>
      <c r="BB2079"/>
    </row>
    <row r="2080" spans="1:54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 s="360"/>
      <c r="AA2080" s="360"/>
      <c r="AB2080"/>
      <c r="AC2080"/>
      <c r="AD2080" s="236"/>
      <c r="AE2080" s="236"/>
      <c r="AF2080" s="236"/>
      <c r="AG2080" s="236"/>
      <c r="AH2080" s="236"/>
      <c r="AI2080" s="236"/>
      <c r="AJ2080"/>
      <c r="AK2080"/>
      <c r="AL2080"/>
      <c r="AM2080"/>
      <c r="AN2080"/>
      <c r="AO2080"/>
      <c r="AP2080"/>
      <c r="AQ2080"/>
      <c r="AR2080"/>
      <c r="AS2080"/>
      <c r="AT2080"/>
      <c r="AU2080"/>
      <c r="AV2080"/>
      <c r="AW2080"/>
      <c r="AX2080"/>
      <c r="AY2080"/>
      <c r="AZ2080"/>
      <c r="BA2080" s="236"/>
      <c r="BB2080"/>
    </row>
    <row r="2081" spans="1:54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 s="360"/>
      <c r="AA2081" s="360"/>
      <c r="AB2081"/>
      <c r="AC2081"/>
      <c r="AD2081" s="236"/>
      <c r="AE2081" s="236"/>
      <c r="AF2081" s="236"/>
      <c r="AG2081" s="236"/>
      <c r="AH2081" s="236"/>
      <c r="AI2081" s="236"/>
      <c r="AJ2081"/>
      <c r="AK2081"/>
      <c r="AL2081"/>
      <c r="AM2081"/>
      <c r="AN2081"/>
      <c r="AO2081"/>
      <c r="AP2081"/>
      <c r="AQ2081"/>
      <c r="AR2081"/>
      <c r="AS2081"/>
      <c r="AT2081"/>
      <c r="AU2081"/>
      <c r="AV2081"/>
      <c r="AW2081"/>
      <c r="AX2081"/>
      <c r="AY2081"/>
      <c r="AZ2081"/>
      <c r="BA2081" s="236"/>
      <c r="BB2081"/>
    </row>
    <row r="2082" spans="1:54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 s="360"/>
      <c r="AA2082" s="360"/>
      <c r="AB2082"/>
      <c r="AC2082"/>
      <c r="AD2082" s="236"/>
      <c r="AE2082" s="236"/>
      <c r="AF2082" s="236"/>
      <c r="AG2082" s="236"/>
      <c r="AH2082" s="236"/>
      <c r="AI2082" s="236"/>
      <c r="AJ2082"/>
      <c r="AK2082"/>
      <c r="AL2082"/>
      <c r="AM2082"/>
      <c r="AN2082"/>
      <c r="AO2082"/>
      <c r="AP2082"/>
      <c r="AQ2082"/>
      <c r="AR2082"/>
      <c r="AS2082"/>
      <c r="AT2082"/>
      <c r="AU2082"/>
      <c r="AV2082"/>
      <c r="AW2082"/>
      <c r="AX2082"/>
      <c r="AY2082"/>
      <c r="AZ2082"/>
      <c r="BA2082" s="236"/>
      <c r="BB2082"/>
    </row>
    <row r="2083" spans="1:54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 s="360"/>
      <c r="AA2083" s="360"/>
      <c r="AB2083"/>
      <c r="AC2083"/>
      <c r="AD2083" s="236"/>
      <c r="AE2083" s="236"/>
      <c r="AF2083" s="236"/>
      <c r="AG2083" s="236"/>
      <c r="AH2083" s="236"/>
      <c r="AI2083" s="236"/>
      <c r="AJ2083"/>
      <c r="AK2083"/>
      <c r="AL2083"/>
      <c r="AM2083"/>
      <c r="AN2083"/>
      <c r="AO2083"/>
      <c r="AP2083"/>
      <c r="AQ2083"/>
      <c r="AR2083"/>
      <c r="AS2083"/>
      <c r="AT2083"/>
      <c r="AU2083"/>
      <c r="AV2083"/>
      <c r="AW2083"/>
      <c r="AX2083"/>
      <c r="AY2083"/>
      <c r="AZ2083"/>
      <c r="BA2083" s="236"/>
      <c r="BB2083"/>
    </row>
    <row r="2084" spans="1:54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 s="360"/>
      <c r="AA2084" s="360"/>
      <c r="AB2084"/>
      <c r="AC2084"/>
      <c r="AD2084" s="236"/>
      <c r="AE2084" s="236"/>
      <c r="AF2084" s="236"/>
      <c r="AG2084" s="236"/>
      <c r="AH2084" s="236"/>
      <c r="AI2084" s="236"/>
      <c r="AJ2084"/>
      <c r="AK2084"/>
      <c r="AL2084"/>
      <c r="AM2084"/>
      <c r="AN2084"/>
      <c r="AO2084"/>
      <c r="AP2084"/>
      <c r="AQ2084"/>
      <c r="AR2084"/>
      <c r="AS2084"/>
      <c r="AT2084"/>
      <c r="AU2084"/>
      <c r="AV2084"/>
      <c r="AW2084"/>
      <c r="AX2084"/>
      <c r="AY2084"/>
      <c r="AZ2084"/>
      <c r="BA2084" s="236"/>
      <c r="BB2084"/>
    </row>
    <row r="2085" spans="1:54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 s="360"/>
      <c r="AA2085" s="360"/>
      <c r="AB2085"/>
      <c r="AC2085"/>
      <c r="AD2085" s="236"/>
      <c r="AE2085" s="236"/>
      <c r="AF2085" s="236"/>
      <c r="AG2085" s="236"/>
      <c r="AH2085" s="236"/>
      <c r="AI2085" s="236"/>
      <c r="AJ2085"/>
      <c r="AK2085"/>
      <c r="AL2085"/>
      <c r="AM2085"/>
      <c r="AN2085"/>
      <c r="AO2085"/>
      <c r="AP2085"/>
      <c r="AQ2085"/>
      <c r="AR2085"/>
      <c r="AS2085"/>
      <c r="AT2085"/>
      <c r="AU2085"/>
      <c r="AV2085"/>
      <c r="AW2085"/>
      <c r="AX2085"/>
      <c r="AY2085"/>
      <c r="AZ2085"/>
      <c r="BA2085" s="236"/>
      <c r="BB2085"/>
    </row>
    <row r="2086" spans="1:54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 s="360"/>
      <c r="AA2086" s="360"/>
      <c r="AB2086"/>
      <c r="AC2086"/>
      <c r="AD2086" s="236"/>
      <c r="AE2086" s="236"/>
      <c r="AF2086" s="236"/>
      <c r="AG2086" s="236"/>
      <c r="AH2086" s="236"/>
      <c r="AI2086" s="236"/>
      <c r="AJ2086"/>
      <c r="AK2086"/>
      <c r="AL2086"/>
      <c r="AM2086"/>
      <c r="AN2086"/>
      <c r="AO2086"/>
      <c r="AP2086"/>
      <c r="AQ2086"/>
      <c r="AR2086"/>
      <c r="AS2086"/>
      <c r="AT2086"/>
      <c r="AU2086"/>
      <c r="AV2086"/>
      <c r="AW2086"/>
      <c r="AX2086"/>
      <c r="AY2086"/>
      <c r="AZ2086"/>
      <c r="BA2086" s="236"/>
      <c r="BB2086"/>
    </row>
    <row r="2087" spans="1:54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 s="360"/>
      <c r="AA2087" s="360"/>
      <c r="AB2087"/>
      <c r="AC2087"/>
      <c r="AD2087" s="236"/>
      <c r="AE2087" s="236"/>
      <c r="AF2087" s="236"/>
      <c r="AG2087" s="236"/>
      <c r="AH2087" s="236"/>
      <c r="AI2087" s="236"/>
      <c r="AJ2087"/>
      <c r="AK2087"/>
      <c r="AL2087"/>
      <c r="AM2087"/>
      <c r="AN2087"/>
      <c r="AO2087"/>
      <c r="AP2087"/>
      <c r="AQ2087"/>
      <c r="AR2087"/>
      <c r="AS2087"/>
      <c r="AT2087"/>
      <c r="AU2087"/>
      <c r="AV2087"/>
      <c r="AW2087"/>
      <c r="AX2087"/>
      <c r="AY2087"/>
      <c r="AZ2087"/>
      <c r="BA2087" s="236"/>
      <c r="BB2087"/>
    </row>
    <row r="2088" spans="1:54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 s="360"/>
      <c r="AA2088" s="360"/>
      <c r="AB2088"/>
      <c r="AC2088"/>
      <c r="AD2088" s="236"/>
      <c r="AE2088" s="236"/>
      <c r="AF2088" s="236"/>
      <c r="AG2088" s="236"/>
      <c r="AH2088" s="236"/>
      <c r="AI2088" s="236"/>
      <c r="AJ2088"/>
      <c r="AK2088"/>
      <c r="AL2088"/>
      <c r="AM2088"/>
      <c r="AN2088"/>
      <c r="AO2088"/>
      <c r="AP2088"/>
      <c r="AQ2088"/>
      <c r="AR2088"/>
      <c r="AS2088"/>
      <c r="AT2088"/>
      <c r="AU2088"/>
      <c r="AV2088"/>
      <c r="AW2088"/>
      <c r="AX2088"/>
      <c r="AY2088"/>
      <c r="AZ2088"/>
      <c r="BA2088" s="236"/>
      <c r="BB2088"/>
    </row>
    <row r="2089" spans="1:54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 s="360"/>
      <c r="AA2089" s="360"/>
      <c r="AB2089"/>
      <c r="AC2089"/>
      <c r="AD2089" s="236"/>
      <c r="AE2089" s="236"/>
      <c r="AF2089" s="236"/>
      <c r="AG2089" s="236"/>
      <c r="AH2089" s="236"/>
      <c r="AI2089" s="236"/>
      <c r="AJ2089"/>
      <c r="AK2089"/>
      <c r="AL2089"/>
      <c r="AM2089"/>
      <c r="AN2089"/>
      <c r="AO2089"/>
      <c r="AP2089"/>
      <c r="AQ2089"/>
      <c r="AR2089"/>
      <c r="AS2089"/>
      <c r="AT2089"/>
      <c r="AU2089"/>
      <c r="AV2089"/>
      <c r="AW2089"/>
      <c r="AX2089"/>
      <c r="AY2089"/>
      <c r="AZ2089"/>
      <c r="BA2089" s="236"/>
      <c r="BB2089"/>
    </row>
    <row r="2090" spans="1:54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 s="360"/>
      <c r="AA2090" s="360"/>
      <c r="AB2090"/>
      <c r="AC2090"/>
      <c r="AD2090" s="236"/>
      <c r="AE2090" s="236"/>
      <c r="AF2090" s="236"/>
      <c r="AG2090" s="236"/>
      <c r="AH2090" s="236"/>
      <c r="AI2090" s="236"/>
      <c r="AJ2090"/>
      <c r="AK2090"/>
      <c r="AL2090"/>
      <c r="AM2090"/>
      <c r="AN2090"/>
      <c r="AO2090"/>
      <c r="AP2090"/>
      <c r="AQ2090"/>
      <c r="AR2090"/>
      <c r="AS2090"/>
      <c r="AT2090"/>
      <c r="AU2090"/>
      <c r="AV2090"/>
      <c r="AW2090"/>
      <c r="AX2090"/>
      <c r="AY2090"/>
      <c r="AZ2090"/>
      <c r="BA2090" s="236"/>
      <c r="BB2090"/>
    </row>
    <row r="2091" spans="1:54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 s="360"/>
      <c r="AA2091" s="360"/>
      <c r="AB2091"/>
      <c r="AC2091"/>
      <c r="AD2091" s="236"/>
      <c r="AE2091" s="236"/>
      <c r="AF2091" s="236"/>
      <c r="AG2091" s="236"/>
      <c r="AH2091" s="236"/>
      <c r="AI2091" s="236"/>
      <c r="AJ2091"/>
      <c r="AK2091"/>
      <c r="AL2091"/>
      <c r="AM2091"/>
      <c r="AN2091"/>
      <c r="AO2091"/>
      <c r="AP2091"/>
      <c r="AQ2091"/>
      <c r="AR2091"/>
      <c r="AS2091"/>
      <c r="AT2091"/>
      <c r="AU2091"/>
      <c r="AV2091"/>
      <c r="AW2091"/>
      <c r="AX2091"/>
      <c r="AY2091"/>
      <c r="AZ2091"/>
      <c r="BA2091" s="236"/>
      <c r="BB2091"/>
    </row>
    <row r="2092" spans="1:54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 s="360"/>
      <c r="AA2092" s="360"/>
      <c r="AB2092"/>
      <c r="AC2092"/>
      <c r="AD2092" s="236"/>
      <c r="AE2092" s="236"/>
      <c r="AF2092" s="236"/>
      <c r="AG2092" s="236"/>
      <c r="AH2092" s="236"/>
      <c r="AI2092" s="236"/>
      <c r="AJ2092"/>
      <c r="AK2092"/>
      <c r="AL2092"/>
      <c r="AM2092"/>
      <c r="AN2092"/>
      <c r="AO2092"/>
      <c r="AP2092"/>
      <c r="AQ2092"/>
      <c r="AR2092"/>
      <c r="AS2092"/>
      <c r="AT2092"/>
      <c r="AU2092"/>
      <c r="AV2092"/>
      <c r="AW2092"/>
      <c r="AX2092"/>
      <c r="AY2092"/>
      <c r="AZ2092"/>
      <c r="BA2092" s="236"/>
      <c r="BB2092"/>
    </row>
    <row r="2093" spans="1:54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 s="360"/>
      <c r="AA2093" s="360"/>
      <c r="AB2093"/>
      <c r="AC2093"/>
      <c r="AD2093" s="236"/>
      <c r="AE2093" s="236"/>
      <c r="AF2093" s="236"/>
      <c r="AG2093" s="236"/>
      <c r="AH2093" s="236"/>
      <c r="AI2093" s="236"/>
      <c r="AJ2093"/>
      <c r="AK2093"/>
      <c r="AL2093"/>
      <c r="AM2093"/>
      <c r="AN2093"/>
      <c r="AO2093"/>
      <c r="AP2093"/>
      <c r="AQ2093"/>
      <c r="AR2093"/>
      <c r="AS2093"/>
      <c r="AT2093"/>
      <c r="AU2093"/>
      <c r="AV2093"/>
      <c r="AW2093"/>
      <c r="AX2093"/>
      <c r="AY2093"/>
      <c r="AZ2093"/>
      <c r="BA2093" s="236"/>
      <c r="BB2093"/>
    </row>
    <row r="2094" spans="1:54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 s="360"/>
      <c r="AA2094" s="360"/>
      <c r="AB2094"/>
      <c r="AC2094"/>
      <c r="AD2094" s="236"/>
      <c r="AE2094" s="236"/>
      <c r="AF2094" s="236"/>
      <c r="AG2094" s="236"/>
      <c r="AH2094" s="236"/>
      <c r="AI2094" s="236"/>
      <c r="AJ2094"/>
      <c r="AK2094"/>
      <c r="AL2094"/>
      <c r="AM2094"/>
      <c r="AN2094"/>
      <c r="AO2094"/>
      <c r="AP2094"/>
      <c r="AQ2094"/>
      <c r="AR2094"/>
      <c r="AS2094"/>
      <c r="AT2094"/>
      <c r="AU2094"/>
      <c r="AV2094"/>
      <c r="AW2094"/>
      <c r="AX2094"/>
      <c r="AY2094"/>
      <c r="AZ2094"/>
      <c r="BA2094" s="236"/>
      <c r="BB2094"/>
    </row>
    <row r="2095" spans="1:54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 s="360"/>
      <c r="AA2095" s="360"/>
      <c r="AB2095"/>
      <c r="AC2095"/>
      <c r="AD2095" s="236"/>
      <c r="AE2095" s="236"/>
      <c r="AF2095" s="236"/>
      <c r="AG2095" s="236"/>
      <c r="AH2095" s="236"/>
      <c r="AI2095" s="236"/>
      <c r="AJ2095"/>
      <c r="AK2095"/>
      <c r="AL2095"/>
      <c r="AM2095"/>
      <c r="AN2095"/>
      <c r="AO2095"/>
      <c r="AP2095"/>
      <c r="AQ2095"/>
      <c r="AR2095"/>
      <c r="AS2095"/>
      <c r="AT2095"/>
      <c r="AU2095"/>
      <c r="AV2095"/>
      <c r="AW2095"/>
      <c r="AX2095"/>
      <c r="AY2095"/>
      <c r="AZ2095"/>
      <c r="BA2095" s="236"/>
      <c r="BB2095"/>
    </row>
    <row r="2096" spans="1:54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 s="360"/>
      <c r="AA2096" s="360"/>
      <c r="AB2096"/>
      <c r="AC2096"/>
      <c r="AD2096" s="236"/>
      <c r="AE2096" s="236"/>
      <c r="AF2096" s="236"/>
      <c r="AG2096" s="236"/>
      <c r="AH2096" s="236"/>
      <c r="AI2096" s="236"/>
      <c r="AJ2096"/>
      <c r="AK2096"/>
      <c r="AL2096"/>
      <c r="AM2096"/>
      <c r="AN2096"/>
      <c r="AO2096"/>
      <c r="AP2096"/>
      <c r="AQ2096"/>
      <c r="AR2096"/>
      <c r="AS2096"/>
      <c r="AT2096"/>
      <c r="AU2096"/>
      <c r="AV2096"/>
      <c r="AW2096"/>
      <c r="AX2096"/>
      <c r="AY2096"/>
      <c r="AZ2096"/>
      <c r="BA2096" s="236"/>
      <c r="BB2096"/>
    </row>
    <row r="2097" spans="1:54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 s="360"/>
      <c r="AA2097" s="360"/>
      <c r="AB2097"/>
      <c r="AC2097"/>
      <c r="AD2097" s="236"/>
      <c r="AE2097" s="236"/>
      <c r="AF2097" s="236"/>
      <c r="AG2097" s="236"/>
      <c r="AH2097" s="236"/>
      <c r="AI2097" s="236"/>
      <c r="AJ2097"/>
      <c r="AK2097"/>
      <c r="AL2097"/>
      <c r="AM2097"/>
      <c r="AN2097"/>
      <c r="AO2097"/>
      <c r="AP2097"/>
      <c r="AQ2097"/>
      <c r="AR2097"/>
      <c r="AS2097"/>
      <c r="AT2097"/>
      <c r="AU2097"/>
      <c r="AV2097"/>
      <c r="AW2097"/>
      <c r="AX2097"/>
      <c r="AY2097"/>
      <c r="AZ2097"/>
      <c r="BA2097" s="236"/>
      <c r="BB2097"/>
    </row>
    <row r="2098" spans="1:54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 s="360"/>
      <c r="AA2098" s="360"/>
      <c r="AB2098"/>
      <c r="AC2098"/>
      <c r="AD2098" s="236"/>
      <c r="AE2098" s="236"/>
      <c r="AF2098" s="236"/>
      <c r="AG2098" s="236"/>
      <c r="AH2098" s="236"/>
      <c r="AI2098" s="236"/>
      <c r="AJ2098"/>
      <c r="AK2098"/>
      <c r="AL2098"/>
      <c r="AM2098"/>
      <c r="AN2098"/>
      <c r="AO2098"/>
      <c r="AP2098"/>
      <c r="AQ2098"/>
      <c r="AR2098"/>
      <c r="AS2098"/>
      <c r="AT2098"/>
      <c r="AU2098"/>
      <c r="AV2098"/>
      <c r="AW2098"/>
      <c r="AX2098"/>
      <c r="AY2098"/>
      <c r="AZ2098"/>
      <c r="BA2098" s="236"/>
      <c r="BB2098"/>
    </row>
    <row r="2099" spans="1:54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 s="360"/>
      <c r="AA2099" s="360"/>
      <c r="AB2099"/>
      <c r="AC2099"/>
      <c r="AD2099" s="236"/>
      <c r="AE2099" s="236"/>
      <c r="AF2099" s="236"/>
      <c r="AG2099" s="236"/>
      <c r="AH2099" s="236"/>
      <c r="AI2099" s="236"/>
      <c r="AJ2099"/>
      <c r="AK2099"/>
      <c r="AL2099"/>
      <c r="AM2099"/>
      <c r="AN2099"/>
      <c r="AO2099"/>
      <c r="AP2099"/>
      <c r="AQ2099"/>
      <c r="AR2099"/>
      <c r="AS2099"/>
      <c r="AT2099"/>
      <c r="AU2099"/>
      <c r="AV2099"/>
      <c r="AW2099"/>
      <c r="AX2099"/>
      <c r="AY2099"/>
      <c r="AZ2099"/>
      <c r="BA2099" s="236"/>
      <c r="BB2099"/>
    </row>
    <row r="2100" spans="1:54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 s="360"/>
      <c r="AA2100" s="360"/>
      <c r="AB2100"/>
      <c r="AC2100"/>
      <c r="AD2100" s="236"/>
      <c r="AE2100" s="236"/>
      <c r="AF2100" s="236"/>
      <c r="AG2100" s="236"/>
      <c r="AH2100" s="236"/>
      <c r="AI2100" s="236"/>
      <c r="AJ2100"/>
      <c r="AK2100"/>
      <c r="AL2100"/>
      <c r="AM2100"/>
      <c r="AN2100"/>
      <c r="AO2100"/>
      <c r="AP2100"/>
      <c r="AQ2100"/>
      <c r="AR2100"/>
      <c r="AS2100"/>
      <c r="AT2100"/>
      <c r="AU2100"/>
      <c r="AV2100"/>
      <c r="AW2100"/>
      <c r="AX2100"/>
      <c r="AY2100"/>
      <c r="AZ2100"/>
      <c r="BA2100" s="236"/>
      <c r="BB2100"/>
    </row>
    <row r="2101" spans="1:54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 s="360"/>
      <c r="AA2101" s="360"/>
      <c r="AB2101"/>
      <c r="AC2101"/>
      <c r="AD2101" s="236"/>
      <c r="AE2101" s="236"/>
      <c r="AF2101" s="236"/>
      <c r="AG2101" s="236"/>
      <c r="AH2101" s="236"/>
      <c r="AI2101" s="236"/>
      <c r="AJ2101"/>
      <c r="AK2101"/>
      <c r="AL2101"/>
      <c r="AM2101"/>
      <c r="AN2101"/>
      <c r="AO2101"/>
      <c r="AP2101"/>
      <c r="AQ2101"/>
      <c r="AR2101"/>
      <c r="AS2101"/>
      <c r="AT2101"/>
      <c r="AU2101"/>
      <c r="AV2101"/>
      <c r="AW2101"/>
      <c r="AX2101"/>
      <c r="AY2101"/>
      <c r="AZ2101"/>
      <c r="BA2101" s="236"/>
      <c r="BB2101"/>
    </row>
    <row r="2102" spans="1:54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 s="360"/>
      <c r="AA2102" s="360"/>
      <c r="AB2102"/>
      <c r="AC2102"/>
      <c r="AD2102" s="236"/>
      <c r="AE2102" s="236"/>
      <c r="AF2102" s="236"/>
      <c r="AG2102" s="236"/>
      <c r="AH2102" s="236"/>
      <c r="AI2102" s="236"/>
      <c r="AJ2102"/>
      <c r="AK2102"/>
      <c r="AL2102"/>
      <c r="AM2102"/>
      <c r="AN2102"/>
      <c r="AO2102"/>
      <c r="AP2102"/>
      <c r="AQ2102"/>
      <c r="AR2102"/>
      <c r="AS2102"/>
      <c r="AT2102"/>
      <c r="AU2102"/>
      <c r="AV2102"/>
      <c r="AW2102"/>
      <c r="AX2102"/>
      <c r="AY2102"/>
      <c r="AZ2102"/>
      <c r="BA2102" s="236"/>
      <c r="BB2102"/>
    </row>
    <row r="2103" spans="1:54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 s="360"/>
      <c r="AA2103" s="360"/>
      <c r="AB2103"/>
      <c r="AC2103"/>
      <c r="AD2103" s="236"/>
      <c r="AE2103" s="236"/>
      <c r="AF2103" s="236"/>
      <c r="AG2103" s="236"/>
      <c r="AH2103" s="236"/>
      <c r="AI2103" s="236"/>
      <c r="AJ2103"/>
      <c r="AK2103"/>
      <c r="AL2103"/>
      <c r="AM2103"/>
      <c r="AN2103"/>
      <c r="AO2103"/>
      <c r="AP2103"/>
      <c r="AQ2103"/>
      <c r="AR2103"/>
      <c r="AS2103"/>
      <c r="AT2103"/>
      <c r="AU2103"/>
      <c r="AV2103"/>
      <c r="AW2103"/>
      <c r="AX2103"/>
      <c r="AY2103"/>
      <c r="AZ2103"/>
      <c r="BA2103" s="236"/>
      <c r="BB2103"/>
    </row>
    <row r="2104" spans="1:54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 s="360"/>
      <c r="AA2104" s="360"/>
      <c r="AB2104"/>
      <c r="AC2104"/>
      <c r="AD2104" s="236"/>
      <c r="AE2104" s="236"/>
      <c r="AF2104" s="236"/>
      <c r="AG2104" s="236"/>
      <c r="AH2104" s="236"/>
      <c r="AI2104" s="236"/>
      <c r="AJ2104"/>
      <c r="AK2104"/>
      <c r="AL2104"/>
      <c r="AM2104"/>
      <c r="AN2104"/>
      <c r="AO2104"/>
      <c r="AP2104"/>
      <c r="AQ2104"/>
      <c r="AR2104"/>
      <c r="AS2104"/>
      <c r="AT2104"/>
      <c r="AU2104"/>
      <c r="AV2104"/>
      <c r="AW2104"/>
      <c r="AX2104"/>
      <c r="AY2104"/>
      <c r="AZ2104"/>
      <c r="BA2104" s="236"/>
      <c r="BB2104"/>
    </row>
    <row r="2105" spans="1:54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 s="360"/>
      <c r="AA2105" s="360"/>
      <c r="AB2105"/>
      <c r="AC2105"/>
      <c r="AD2105" s="236"/>
      <c r="AE2105" s="236"/>
      <c r="AF2105" s="236"/>
      <c r="AG2105" s="236"/>
      <c r="AH2105" s="236"/>
      <c r="AI2105" s="236"/>
      <c r="AJ2105"/>
      <c r="AK2105"/>
      <c r="AL2105"/>
      <c r="AM2105"/>
      <c r="AN2105"/>
      <c r="AO2105"/>
      <c r="AP2105"/>
      <c r="AQ2105"/>
      <c r="AR2105"/>
      <c r="AS2105"/>
      <c r="AT2105"/>
      <c r="AU2105"/>
      <c r="AV2105"/>
      <c r="AW2105"/>
      <c r="AX2105"/>
      <c r="AY2105"/>
      <c r="AZ2105"/>
      <c r="BA2105" s="236"/>
      <c r="BB2105"/>
    </row>
    <row r="2106" spans="1:54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 s="360"/>
      <c r="AA2106" s="360"/>
      <c r="AB2106"/>
      <c r="AC2106"/>
      <c r="AD2106" s="236"/>
      <c r="AE2106" s="236"/>
      <c r="AF2106" s="236"/>
      <c r="AG2106" s="236"/>
      <c r="AH2106" s="236"/>
      <c r="AI2106" s="236"/>
      <c r="AJ2106"/>
      <c r="AK2106"/>
      <c r="AL2106"/>
      <c r="AM2106"/>
      <c r="AN2106"/>
      <c r="AO2106"/>
      <c r="AP2106"/>
      <c r="AQ2106"/>
      <c r="AR2106"/>
      <c r="AS2106"/>
      <c r="AT2106"/>
      <c r="AU2106"/>
      <c r="AV2106"/>
      <c r="AW2106"/>
      <c r="AX2106"/>
      <c r="AY2106"/>
      <c r="AZ2106"/>
      <c r="BA2106" s="236"/>
      <c r="BB2106"/>
    </row>
    <row r="2107" spans="1:54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 s="360"/>
      <c r="AA2107" s="360"/>
      <c r="AB2107"/>
      <c r="AC2107"/>
      <c r="AD2107" s="236"/>
      <c r="AE2107" s="236"/>
      <c r="AF2107" s="236"/>
      <c r="AG2107" s="236"/>
      <c r="AH2107" s="236"/>
      <c r="AI2107" s="236"/>
      <c r="AJ2107"/>
      <c r="AK2107"/>
      <c r="AL2107"/>
      <c r="AM2107"/>
      <c r="AN2107"/>
      <c r="AO2107"/>
      <c r="AP2107"/>
      <c r="AQ2107"/>
      <c r="AR2107"/>
      <c r="AS2107"/>
      <c r="AT2107"/>
      <c r="AU2107"/>
      <c r="AV2107"/>
      <c r="AW2107"/>
      <c r="AX2107"/>
      <c r="AY2107"/>
      <c r="AZ2107"/>
      <c r="BA2107" s="236"/>
      <c r="BB2107"/>
    </row>
    <row r="2108" spans="1:54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 s="360"/>
      <c r="AA2108" s="360"/>
      <c r="AB2108"/>
      <c r="AC2108"/>
      <c r="AD2108" s="236"/>
      <c r="AE2108" s="236"/>
      <c r="AF2108" s="236"/>
      <c r="AG2108" s="236"/>
      <c r="AH2108" s="236"/>
      <c r="AI2108" s="236"/>
      <c r="AJ2108"/>
      <c r="AK2108"/>
      <c r="AL2108"/>
      <c r="AM2108"/>
      <c r="AN2108"/>
      <c r="AO2108"/>
      <c r="AP2108"/>
      <c r="AQ2108"/>
      <c r="AR2108"/>
      <c r="AS2108"/>
      <c r="AT2108"/>
      <c r="AU2108"/>
      <c r="AV2108"/>
      <c r="AW2108"/>
      <c r="AX2108"/>
      <c r="AY2108"/>
      <c r="AZ2108"/>
      <c r="BA2108" s="236"/>
      <c r="BB2108"/>
    </row>
    <row r="2109" spans="1:54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 s="360"/>
      <c r="AA2109" s="360"/>
      <c r="AB2109"/>
      <c r="AC2109"/>
      <c r="AD2109" s="236"/>
      <c r="AE2109" s="236"/>
      <c r="AF2109" s="236"/>
      <c r="AG2109" s="236"/>
      <c r="AH2109" s="236"/>
      <c r="AI2109" s="236"/>
      <c r="AJ2109"/>
      <c r="AK2109"/>
      <c r="AL2109"/>
      <c r="AM2109"/>
      <c r="AN2109"/>
      <c r="AO2109"/>
      <c r="AP2109"/>
      <c r="AQ2109"/>
      <c r="AR2109"/>
      <c r="AS2109"/>
      <c r="AT2109"/>
      <c r="AU2109"/>
      <c r="AV2109"/>
      <c r="AW2109"/>
      <c r="AX2109"/>
      <c r="AY2109"/>
      <c r="AZ2109"/>
      <c r="BA2109" s="236"/>
      <c r="BB2109"/>
    </row>
    <row r="2110" spans="1:54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 s="360"/>
      <c r="AA2110" s="360"/>
      <c r="AB2110"/>
      <c r="AC2110"/>
      <c r="AD2110" s="236"/>
      <c r="AE2110" s="236"/>
      <c r="AF2110" s="236"/>
      <c r="AG2110" s="236"/>
      <c r="AH2110" s="236"/>
      <c r="AI2110" s="236"/>
      <c r="AJ2110"/>
      <c r="AK2110"/>
      <c r="AL2110"/>
      <c r="AM2110"/>
      <c r="AN2110"/>
      <c r="AO2110"/>
      <c r="AP2110"/>
      <c r="AQ2110"/>
      <c r="AR2110"/>
      <c r="AS2110"/>
      <c r="AT2110"/>
      <c r="AU2110"/>
      <c r="AV2110"/>
      <c r="AW2110"/>
      <c r="AX2110"/>
      <c r="AY2110"/>
      <c r="AZ2110"/>
      <c r="BA2110" s="236"/>
      <c r="BB2110"/>
    </row>
    <row r="2111" spans="1:54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 s="360"/>
      <c r="AA2111" s="360"/>
      <c r="AB2111"/>
      <c r="AC2111"/>
      <c r="AD2111" s="236"/>
      <c r="AE2111" s="236"/>
      <c r="AF2111" s="236"/>
      <c r="AG2111" s="236"/>
      <c r="AH2111" s="236"/>
      <c r="AI2111" s="236"/>
      <c r="AJ2111"/>
      <c r="AK2111"/>
      <c r="AL2111"/>
      <c r="AM2111"/>
      <c r="AN2111"/>
      <c r="AO2111"/>
      <c r="AP2111"/>
      <c r="AQ2111"/>
      <c r="AR2111"/>
      <c r="AS2111"/>
      <c r="AT2111"/>
      <c r="AU2111"/>
      <c r="AV2111"/>
      <c r="AW2111"/>
      <c r="AX2111"/>
      <c r="AY2111"/>
      <c r="AZ2111"/>
      <c r="BA2111" s="236"/>
      <c r="BB2111"/>
    </row>
    <row r="2112" spans="1:54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 s="360"/>
      <c r="AA2112" s="360"/>
      <c r="AB2112"/>
      <c r="AC2112"/>
      <c r="AD2112" s="236"/>
      <c r="AE2112" s="236"/>
      <c r="AF2112" s="236"/>
      <c r="AG2112" s="236"/>
      <c r="AH2112" s="236"/>
      <c r="AI2112" s="236"/>
      <c r="AJ2112"/>
      <c r="AK2112"/>
      <c r="AL2112"/>
      <c r="AM2112"/>
      <c r="AN2112"/>
      <c r="AO2112"/>
      <c r="AP2112"/>
      <c r="AQ2112"/>
      <c r="AR2112"/>
      <c r="AS2112"/>
      <c r="AT2112"/>
      <c r="AU2112"/>
      <c r="AV2112"/>
      <c r="AW2112"/>
      <c r="AX2112"/>
      <c r="AY2112"/>
      <c r="AZ2112"/>
      <c r="BA2112" s="236"/>
      <c r="BB2112"/>
    </row>
    <row r="2113" spans="1:54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 s="360"/>
      <c r="AA2113" s="360"/>
      <c r="AB2113"/>
      <c r="AC2113"/>
      <c r="AD2113" s="236"/>
      <c r="AE2113" s="236"/>
      <c r="AF2113" s="236"/>
      <c r="AG2113" s="236"/>
      <c r="AH2113" s="236"/>
      <c r="AI2113" s="236"/>
      <c r="AJ2113"/>
      <c r="AK2113"/>
      <c r="AL2113"/>
      <c r="AM2113"/>
      <c r="AN2113"/>
      <c r="AO2113"/>
      <c r="AP2113"/>
      <c r="AQ2113"/>
      <c r="AR2113"/>
      <c r="AS2113"/>
      <c r="AT2113"/>
      <c r="AU2113"/>
      <c r="AV2113"/>
      <c r="AW2113"/>
      <c r="AX2113"/>
      <c r="AY2113"/>
      <c r="AZ2113"/>
      <c r="BA2113" s="236"/>
      <c r="BB2113"/>
    </row>
    <row r="2114" spans="1:54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 s="360"/>
      <c r="AA2114" s="360"/>
      <c r="AB2114"/>
      <c r="AC2114"/>
      <c r="AD2114" s="236"/>
      <c r="AE2114" s="236"/>
      <c r="AF2114" s="236"/>
      <c r="AG2114" s="236"/>
      <c r="AH2114" s="236"/>
      <c r="AI2114" s="236"/>
      <c r="AJ2114"/>
      <c r="AK2114"/>
      <c r="AL2114"/>
      <c r="AM2114"/>
      <c r="AN2114"/>
      <c r="AO2114"/>
      <c r="AP2114"/>
      <c r="AQ2114"/>
      <c r="AR2114"/>
      <c r="AS2114"/>
      <c r="AT2114"/>
      <c r="AU2114"/>
      <c r="AV2114"/>
      <c r="AW2114"/>
      <c r="AX2114"/>
      <c r="AY2114"/>
      <c r="AZ2114"/>
      <c r="BA2114" s="236"/>
      <c r="BB2114"/>
    </row>
    <row r="2115" spans="1:54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 s="360"/>
      <c r="AA2115" s="360"/>
      <c r="AB2115"/>
      <c r="AC2115"/>
      <c r="AD2115" s="236"/>
      <c r="AE2115" s="236"/>
      <c r="AF2115" s="236"/>
      <c r="AG2115" s="236"/>
      <c r="AH2115" s="236"/>
      <c r="AI2115" s="236"/>
      <c r="AJ2115"/>
      <c r="AK2115"/>
      <c r="AL2115"/>
      <c r="AM2115"/>
      <c r="AN2115"/>
      <c r="AO2115"/>
      <c r="AP2115"/>
      <c r="AQ2115"/>
      <c r="AR2115"/>
      <c r="AS2115"/>
      <c r="AT2115"/>
      <c r="AU2115"/>
      <c r="AV2115"/>
      <c r="AW2115"/>
      <c r="AX2115"/>
      <c r="AY2115"/>
      <c r="AZ2115"/>
      <c r="BA2115" s="236"/>
      <c r="BB2115"/>
    </row>
    <row r="2116" spans="1:54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 s="360"/>
      <c r="AA2116" s="360"/>
      <c r="AB2116"/>
      <c r="AC2116"/>
      <c r="AD2116" s="236"/>
      <c r="AE2116" s="236"/>
      <c r="AF2116" s="236"/>
      <c r="AG2116" s="236"/>
      <c r="AH2116" s="236"/>
      <c r="AI2116" s="236"/>
      <c r="AJ2116"/>
      <c r="AK2116"/>
      <c r="AL2116"/>
      <c r="AM2116"/>
      <c r="AN2116"/>
      <c r="AO2116"/>
      <c r="AP2116"/>
      <c r="AQ2116"/>
      <c r="AR2116"/>
      <c r="AS2116"/>
      <c r="AT2116"/>
      <c r="AU2116"/>
      <c r="AV2116"/>
      <c r="AW2116"/>
      <c r="AX2116"/>
      <c r="AY2116"/>
      <c r="AZ2116"/>
      <c r="BA2116" s="236"/>
      <c r="BB2116"/>
    </row>
    <row r="2117" spans="1:54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 s="360"/>
      <c r="AA2117" s="360"/>
      <c r="AB2117"/>
      <c r="AC2117"/>
      <c r="AD2117" s="236"/>
      <c r="AE2117" s="236"/>
      <c r="AF2117" s="236"/>
      <c r="AG2117" s="236"/>
      <c r="AH2117" s="236"/>
      <c r="AI2117" s="236"/>
      <c r="AJ2117"/>
      <c r="AK2117"/>
      <c r="AL2117"/>
      <c r="AM2117"/>
      <c r="AN2117"/>
      <c r="AO2117"/>
      <c r="AP2117"/>
      <c r="AQ2117"/>
      <c r="AR2117"/>
      <c r="AS2117"/>
      <c r="AT2117"/>
      <c r="AU2117"/>
      <c r="AV2117"/>
      <c r="AW2117"/>
      <c r="AX2117"/>
      <c r="AY2117"/>
      <c r="AZ2117"/>
      <c r="BA2117" s="236"/>
      <c r="BB2117"/>
    </row>
    <row r="2118" spans="1:54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 s="360"/>
      <c r="AA2118" s="360"/>
      <c r="AB2118"/>
      <c r="AC2118"/>
      <c r="AD2118" s="236"/>
      <c r="AE2118" s="236"/>
      <c r="AF2118" s="236"/>
      <c r="AG2118" s="236"/>
      <c r="AH2118" s="236"/>
      <c r="AI2118" s="236"/>
      <c r="AJ2118"/>
      <c r="AK2118"/>
      <c r="AL2118"/>
      <c r="AM2118"/>
      <c r="AN2118"/>
      <c r="AO2118"/>
      <c r="AP2118"/>
      <c r="AQ2118"/>
      <c r="AR2118"/>
      <c r="AS2118"/>
      <c r="AT2118"/>
      <c r="AU2118"/>
      <c r="AV2118"/>
      <c r="AW2118"/>
      <c r="AX2118"/>
      <c r="AY2118"/>
      <c r="AZ2118"/>
      <c r="BA2118" s="236"/>
      <c r="BB2118"/>
    </row>
    <row r="2119" spans="1:54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 s="360"/>
      <c r="AA2119" s="360"/>
      <c r="AB2119"/>
      <c r="AC2119"/>
      <c r="AD2119" s="236"/>
      <c r="AE2119" s="236"/>
      <c r="AF2119" s="236"/>
      <c r="AG2119" s="236"/>
      <c r="AH2119" s="236"/>
      <c r="AI2119" s="236"/>
      <c r="AJ2119"/>
      <c r="AK2119"/>
      <c r="AL2119"/>
      <c r="AM2119"/>
      <c r="AN2119"/>
      <c r="AO2119"/>
      <c r="AP2119"/>
      <c r="AQ2119"/>
      <c r="AR2119"/>
      <c r="AS2119"/>
      <c r="AT2119"/>
      <c r="AU2119"/>
      <c r="AV2119"/>
      <c r="AW2119"/>
      <c r="AX2119"/>
      <c r="AY2119"/>
      <c r="AZ2119"/>
      <c r="BA2119" s="236"/>
      <c r="BB2119"/>
    </row>
    <row r="2120" spans="1:54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 s="360"/>
      <c r="AA2120" s="360"/>
      <c r="AB2120"/>
      <c r="AC2120"/>
      <c r="AD2120" s="236"/>
      <c r="AE2120" s="236"/>
      <c r="AF2120" s="236"/>
      <c r="AG2120" s="236"/>
      <c r="AH2120" s="236"/>
      <c r="AI2120" s="236"/>
      <c r="AJ2120"/>
      <c r="AK2120"/>
      <c r="AL2120"/>
      <c r="AM2120"/>
      <c r="AN2120"/>
      <c r="AO2120"/>
      <c r="AP2120"/>
      <c r="AQ2120"/>
      <c r="AR2120"/>
      <c r="AS2120"/>
      <c r="AT2120"/>
      <c r="AU2120"/>
      <c r="AV2120"/>
      <c r="AW2120"/>
      <c r="AX2120"/>
      <c r="AY2120"/>
      <c r="AZ2120"/>
      <c r="BA2120" s="236"/>
      <c r="BB2120"/>
    </row>
    <row r="2121" spans="1:54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 s="360"/>
      <c r="AA2121" s="360"/>
      <c r="AB2121"/>
      <c r="AC2121"/>
      <c r="AD2121" s="236"/>
      <c r="AE2121" s="236"/>
      <c r="AF2121" s="236"/>
      <c r="AG2121" s="236"/>
      <c r="AH2121" s="236"/>
      <c r="AI2121" s="236"/>
      <c r="AJ2121"/>
      <c r="AK2121"/>
      <c r="AL2121"/>
      <c r="AM2121"/>
      <c r="AN2121"/>
      <c r="AO2121"/>
      <c r="AP2121"/>
      <c r="AQ2121"/>
      <c r="AR2121"/>
      <c r="AS2121"/>
      <c r="AT2121"/>
      <c r="AU2121"/>
      <c r="AV2121"/>
      <c r="AW2121"/>
      <c r="AX2121"/>
      <c r="AY2121"/>
      <c r="AZ2121"/>
      <c r="BA2121" s="236"/>
      <c r="BB2121"/>
    </row>
    <row r="2122" spans="1:54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 s="360"/>
      <c r="AA2122" s="360"/>
      <c r="AB2122"/>
      <c r="AC2122"/>
      <c r="AD2122" s="236"/>
      <c r="AE2122" s="236"/>
      <c r="AF2122" s="236"/>
      <c r="AG2122" s="236"/>
      <c r="AH2122" s="236"/>
      <c r="AI2122" s="236"/>
      <c r="AJ2122"/>
      <c r="AK2122"/>
      <c r="AL2122"/>
      <c r="AM2122"/>
      <c r="AN2122"/>
      <c r="AO2122"/>
      <c r="AP2122"/>
      <c r="AQ2122"/>
      <c r="AR2122"/>
      <c r="AS2122"/>
      <c r="AT2122"/>
      <c r="AU2122"/>
      <c r="AV2122"/>
      <c r="AW2122"/>
      <c r="AX2122"/>
      <c r="AY2122"/>
      <c r="AZ2122"/>
      <c r="BA2122" s="236"/>
      <c r="BB2122"/>
    </row>
    <row r="2123" spans="1:54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 s="360"/>
      <c r="AA2123" s="360"/>
      <c r="AB2123"/>
      <c r="AC2123"/>
      <c r="AD2123" s="236"/>
      <c r="AE2123" s="236"/>
      <c r="AF2123" s="236"/>
      <c r="AG2123" s="236"/>
      <c r="AH2123" s="236"/>
      <c r="AI2123" s="236"/>
      <c r="AJ2123"/>
      <c r="AK2123"/>
      <c r="AL2123"/>
      <c r="AM2123"/>
      <c r="AN2123"/>
      <c r="AO2123"/>
      <c r="AP2123"/>
      <c r="AQ2123"/>
      <c r="AR2123"/>
      <c r="AS2123"/>
      <c r="AT2123"/>
      <c r="AU2123"/>
      <c r="AV2123"/>
      <c r="AW2123"/>
      <c r="AX2123"/>
      <c r="AY2123"/>
      <c r="AZ2123"/>
      <c r="BA2123" s="236"/>
      <c r="BB2123"/>
    </row>
    <row r="2124" spans="1:54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 s="360"/>
      <c r="AA2124" s="360"/>
      <c r="AB2124"/>
      <c r="AC2124"/>
      <c r="AD2124" s="236"/>
      <c r="AE2124" s="236"/>
      <c r="AF2124" s="236"/>
      <c r="AG2124" s="236"/>
      <c r="AH2124" s="236"/>
      <c r="AI2124" s="236"/>
      <c r="AJ2124"/>
      <c r="AK2124"/>
      <c r="AL2124"/>
      <c r="AM2124"/>
      <c r="AN2124"/>
      <c r="AO2124"/>
      <c r="AP2124"/>
      <c r="AQ2124"/>
      <c r="AR2124"/>
      <c r="AS2124"/>
      <c r="AT2124"/>
      <c r="AU2124"/>
      <c r="AV2124"/>
      <c r="AW2124"/>
      <c r="AX2124"/>
      <c r="AY2124"/>
      <c r="AZ2124"/>
      <c r="BA2124" s="236"/>
      <c r="BB2124"/>
    </row>
    <row r="2125" spans="1:54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 s="360"/>
      <c r="AA2125" s="360"/>
      <c r="AB2125"/>
      <c r="AC2125"/>
      <c r="AD2125" s="236"/>
      <c r="AE2125" s="236"/>
      <c r="AF2125" s="236"/>
      <c r="AG2125" s="236"/>
      <c r="AH2125" s="236"/>
      <c r="AI2125" s="236"/>
      <c r="AJ2125"/>
      <c r="AK2125"/>
      <c r="AL2125"/>
      <c r="AM2125"/>
      <c r="AN2125"/>
      <c r="AO2125"/>
      <c r="AP2125"/>
      <c r="AQ2125"/>
      <c r="AR2125"/>
      <c r="AS2125"/>
      <c r="AT2125"/>
      <c r="AU2125"/>
      <c r="AV2125"/>
      <c r="AW2125"/>
      <c r="AX2125"/>
      <c r="AY2125"/>
      <c r="AZ2125"/>
      <c r="BA2125" s="236"/>
      <c r="BB2125"/>
    </row>
    <row r="2126" spans="1:54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 s="360"/>
      <c r="AA2126" s="360"/>
      <c r="AB2126"/>
      <c r="AC2126"/>
      <c r="AD2126" s="236"/>
      <c r="AE2126" s="236"/>
      <c r="AF2126" s="236"/>
      <c r="AG2126" s="236"/>
      <c r="AH2126" s="236"/>
      <c r="AI2126" s="236"/>
      <c r="AJ2126"/>
      <c r="AK2126"/>
      <c r="AL2126"/>
      <c r="AM2126"/>
      <c r="AN2126"/>
      <c r="AO2126"/>
      <c r="AP2126"/>
      <c r="AQ2126"/>
      <c r="AR2126"/>
      <c r="AS2126"/>
      <c r="AT2126"/>
      <c r="AU2126"/>
      <c r="AV2126"/>
      <c r="AW2126"/>
      <c r="AX2126"/>
      <c r="AY2126"/>
      <c r="AZ2126"/>
      <c r="BA2126" s="236"/>
      <c r="BB2126"/>
    </row>
    <row r="2127" spans="1:54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 s="360"/>
      <c r="AA2127" s="360"/>
      <c r="AB2127"/>
      <c r="AC2127"/>
      <c r="AD2127" s="236"/>
      <c r="AE2127" s="236"/>
      <c r="AF2127" s="236"/>
      <c r="AG2127" s="236"/>
      <c r="AH2127" s="236"/>
      <c r="AI2127" s="236"/>
      <c r="AJ2127"/>
      <c r="AK2127"/>
      <c r="AL2127"/>
      <c r="AM2127"/>
      <c r="AN2127"/>
      <c r="AO2127"/>
      <c r="AP2127"/>
      <c r="AQ2127"/>
      <c r="AR2127"/>
      <c r="AS2127"/>
      <c r="AT2127"/>
      <c r="AU2127"/>
      <c r="AV2127"/>
      <c r="AW2127"/>
      <c r="AX2127"/>
      <c r="AY2127"/>
      <c r="AZ2127"/>
      <c r="BA2127" s="236"/>
      <c r="BB2127"/>
    </row>
    <row r="2128" spans="1:54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 s="360"/>
      <c r="AA2128" s="360"/>
      <c r="AB2128"/>
      <c r="AC2128"/>
      <c r="AD2128" s="236"/>
      <c r="AE2128" s="236"/>
      <c r="AF2128" s="236"/>
      <c r="AG2128" s="236"/>
      <c r="AH2128" s="236"/>
      <c r="AI2128" s="236"/>
      <c r="AJ2128"/>
      <c r="AK2128"/>
      <c r="AL2128"/>
      <c r="AM2128"/>
      <c r="AN2128"/>
      <c r="AO2128"/>
      <c r="AP2128"/>
      <c r="AQ2128"/>
      <c r="AR2128"/>
      <c r="AS2128"/>
      <c r="AT2128"/>
      <c r="AU2128"/>
      <c r="AV2128"/>
      <c r="AW2128"/>
      <c r="AX2128"/>
      <c r="AY2128"/>
      <c r="AZ2128"/>
      <c r="BA2128" s="236"/>
      <c r="BB2128"/>
    </row>
    <row r="2129" spans="1:54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 s="360"/>
      <c r="AA2129" s="360"/>
      <c r="AB2129"/>
      <c r="AC2129"/>
      <c r="AD2129" s="236"/>
      <c r="AE2129" s="236"/>
      <c r="AF2129" s="236"/>
      <c r="AG2129" s="236"/>
      <c r="AH2129" s="236"/>
      <c r="AI2129" s="236"/>
      <c r="AJ2129"/>
      <c r="AK2129"/>
      <c r="AL2129"/>
      <c r="AM2129"/>
      <c r="AN2129"/>
      <c r="AO2129"/>
      <c r="AP2129"/>
      <c r="AQ2129"/>
      <c r="AR2129"/>
      <c r="AS2129"/>
      <c r="AT2129"/>
      <c r="AU2129"/>
      <c r="AV2129"/>
      <c r="AW2129"/>
      <c r="AX2129"/>
      <c r="AY2129"/>
      <c r="AZ2129"/>
      <c r="BA2129" s="236"/>
      <c r="BB2129"/>
    </row>
    <row r="2130" spans="1:54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 s="360"/>
      <c r="AA2130" s="360"/>
      <c r="AB2130"/>
      <c r="AC2130"/>
      <c r="AD2130" s="236"/>
      <c r="AE2130" s="236"/>
      <c r="AF2130" s="236"/>
      <c r="AG2130" s="236"/>
      <c r="AH2130" s="236"/>
      <c r="AI2130" s="236"/>
      <c r="AJ2130"/>
      <c r="AK2130"/>
      <c r="AL2130"/>
      <c r="AM2130"/>
      <c r="AN2130"/>
      <c r="AO2130"/>
      <c r="AP2130"/>
      <c r="AQ2130"/>
      <c r="AR2130"/>
      <c r="AS2130"/>
      <c r="AT2130"/>
      <c r="AU2130"/>
      <c r="AV2130"/>
      <c r="AW2130"/>
      <c r="AX2130"/>
      <c r="AY2130"/>
      <c r="AZ2130"/>
      <c r="BA2130" s="236"/>
      <c r="BB2130"/>
    </row>
    <row r="2131" spans="1:54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 s="360"/>
      <c r="AA2131" s="360"/>
      <c r="AB2131"/>
      <c r="AC2131"/>
      <c r="AD2131" s="236"/>
      <c r="AE2131" s="236"/>
      <c r="AF2131" s="236"/>
      <c r="AG2131" s="236"/>
      <c r="AH2131" s="236"/>
      <c r="AI2131" s="236"/>
      <c r="AJ2131"/>
      <c r="AK2131"/>
      <c r="AL2131"/>
      <c r="AM2131"/>
      <c r="AN2131"/>
      <c r="AO2131"/>
      <c r="AP2131"/>
      <c r="AQ2131"/>
      <c r="AR2131"/>
      <c r="AS2131"/>
      <c r="AT2131"/>
      <c r="AU2131"/>
      <c r="AV2131"/>
      <c r="AW2131"/>
      <c r="AX2131"/>
      <c r="AY2131"/>
      <c r="AZ2131"/>
      <c r="BA2131" s="236"/>
      <c r="BB2131"/>
    </row>
    <row r="2132" spans="1:54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 s="360"/>
      <c r="AA2132" s="360"/>
      <c r="AB2132"/>
      <c r="AC2132"/>
      <c r="AD2132" s="236"/>
      <c r="AE2132" s="236"/>
      <c r="AF2132" s="236"/>
      <c r="AG2132" s="236"/>
      <c r="AH2132" s="236"/>
      <c r="AI2132" s="236"/>
      <c r="AJ2132"/>
      <c r="AK2132"/>
      <c r="AL2132"/>
      <c r="AM2132"/>
      <c r="AN2132"/>
      <c r="AO2132"/>
      <c r="AP2132"/>
      <c r="AQ2132"/>
      <c r="AR2132"/>
      <c r="AS2132"/>
      <c r="AT2132"/>
      <c r="AU2132"/>
      <c r="AV2132"/>
      <c r="AW2132"/>
      <c r="AX2132"/>
      <c r="AY2132"/>
      <c r="AZ2132"/>
      <c r="BA2132" s="236"/>
      <c r="BB2132"/>
    </row>
    <row r="2133" spans="1:54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 s="360"/>
      <c r="AA2133" s="360"/>
      <c r="AB2133"/>
      <c r="AC2133"/>
      <c r="AD2133" s="236"/>
      <c r="AE2133" s="236"/>
      <c r="AF2133" s="236"/>
      <c r="AG2133" s="236"/>
      <c r="AH2133" s="236"/>
      <c r="AI2133" s="236"/>
      <c r="AJ2133"/>
      <c r="AK2133"/>
      <c r="AL2133"/>
      <c r="AM2133"/>
      <c r="AN2133"/>
      <c r="AO2133"/>
      <c r="AP2133"/>
      <c r="AQ2133"/>
      <c r="AR2133"/>
      <c r="AS2133"/>
      <c r="AT2133"/>
      <c r="AU2133"/>
      <c r="AV2133"/>
      <c r="AW2133"/>
      <c r="AX2133"/>
      <c r="AY2133"/>
      <c r="AZ2133"/>
      <c r="BA2133" s="236"/>
      <c r="BB2133"/>
    </row>
    <row r="2134" spans="1:54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 s="360"/>
      <c r="AA2134" s="360"/>
      <c r="AB2134"/>
      <c r="AC2134"/>
      <c r="AD2134" s="236"/>
      <c r="AE2134" s="236"/>
      <c r="AF2134" s="236"/>
      <c r="AG2134" s="236"/>
      <c r="AH2134" s="236"/>
      <c r="AI2134" s="236"/>
      <c r="AJ2134"/>
      <c r="AK2134"/>
      <c r="AL2134"/>
      <c r="AM2134"/>
      <c r="AN2134"/>
      <c r="AO2134"/>
      <c r="AP2134"/>
      <c r="AQ2134"/>
      <c r="AR2134"/>
      <c r="AS2134"/>
      <c r="AT2134"/>
      <c r="AU2134"/>
      <c r="AV2134"/>
      <c r="AW2134"/>
      <c r="AX2134"/>
      <c r="AY2134"/>
      <c r="AZ2134"/>
      <c r="BA2134" s="236"/>
      <c r="BB2134"/>
    </row>
    <row r="2135" spans="1:54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 s="360"/>
      <c r="AA2135" s="360"/>
      <c r="AB2135"/>
      <c r="AC2135"/>
      <c r="AD2135" s="236"/>
      <c r="AE2135" s="236"/>
      <c r="AF2135" s="236"/>
      <c r="AG2135" s="236"/>
      <c r="AH2135" s="236"/>
      <c r="AI2135" s="236"/>
      <c r="AJ2135"/>
      <c r="AK2135"/>
      <c r="AL2135"/>
      <c r="AM2135"/>
      <c r="AN2135"/>
      <c r="AO2135"/>
      <c r="AP2135"/>
      <c r="AQ2135"/>
      <c r="AR2135"/>
      <c r="AS2135"/>
      <c r="AT2135"/>
      <c r="AU2135"/>
      <c r="AV2135"/>
      <c r="AW2135"/>
      <c r="AX2135"/>
      <c r="AY2135"/>
      <c r="AZ2135"/>
      <c r="BA2135" s="236"/>
      <c r="BB2135"/>
    </row>
    <row r="2136" spans="1:54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 s="360"/>
      <c r="AA2136" s="360"/>
      <c r="AB2136"/>
      <c r="AC2136"/>
      <c r="AD2136" s="236"/>
      <c r="AE2136" s="236"/>
      <c r="AF2136" s="236"/>
      <c r="AG2136" s="236"/>
      <c r="AH2136" s="236"/>
      <c r="AI2136" s="236"/>
      <c r="AJ2136"/>
      <c r="AK2136"/>
      <c r="AL2136"/>
      <c r="AM2136"/>
      <c r="AN2136"/>
      <c r="AO2136"/>
      <c r="AP2136"/>
      <c r="AQ2136"/>
      <c r="AR2136"/>
      <c r="AS2136"/>
      <c r="AT2136"/>
      <c r="AU2136"/>
      <c r="AV2136"/>
      <c r="AW2136"/>
      <c r="AX2136"/>
      <c r="AY2136"/>
      <c r="AZ2136"/>
      <c r="BA2136" s="236"/>
      <c r="BB2136"/>
    </row>
    <row r="2137" spans="1:54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 s="360"/>
      <c r="AA2137" s="360"/>
      <c r="AB2137"/>
      <c r="AC2137"/>
      <c r="AD2137" s="236"/>
      <c r="AE2137" s="236"/>
      <c r="AF2137" s="236"/>
      <c r="AG2137" s="236"/>
      <c r="AH2137" s="236"/>
      <c r="AI2137" s="236"/>
      <c r="AJ2137"/>
      <c r="AK2137"/>
      <c r="AL2137"/>
      <c r="AM2137"/>
      <c r="AN2137"/>
      <c r="AO2137"/>
      <c r="AP2137"/>
      <c r="AQ2137"/>
      <c r="AR2137"/>
      <c r="AS2137"/>
      <c r="AT2137"/>
      <c r="AU2137"/>
      <c r="AV2137"/>
      <c r="AW2137"/>
      <c r="AX2137"/>
      <c r="AY2137"/>
      <c r="AZ2137"/>
      <c r="BA2137" s="236"/>
      <c r="BB2137"/>
    </row>
    <row r="2138" spans="1:54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 s="360"/>
      <c r="AA2138" s="360"/>
      <c r="AB2138"/>
      <c r="AC2138"/>
      <c r="AD2138" s="236"/>
      <c r="AE2138" s="236"/>
      <c r="AF2138" s="236"/>
      <c r="AG2138" s="236"/>
      <c r="AH2138" s="236"/>
      <c r="AI2138" s="236"/>
      <c r="AJ2138"/>
      <c r="AK2138"/>
      <c r="AL2138"/>
      <c r="AM2138"/>
      <c r="AN2138"/>
      <c r="AO2138"/>
      <c r="AP2138"/>
      <c r="AQ2138"/>
      <c r="AR2138"/>
      <c r="AS2138"/>
      <c r="AT2138"/>
      <c r="AU2138"/>
      <c r="AV2138"/>
      <c r="AW2138"/>
      <c r="AX2138"/>
      <c r="AY2138"/>
      <c r="AZ2138"/>
      <c r="BA2138" s="236"/>
      <c r="BB2138"/>
    </row>
    <row r="2139" spans="1:54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 s="360"/>
      <c r="AA2139" s="360"/>
      <c r="AB2139"/>
      <c r="AC2139"/>
      <c r="AD2139" s="236"/>
      <c r="AE2139" s="236"/>
      <c r="AF2139" s="236"/>
      <c r="AG2139" s="236"/>
      <c r="AH2139" s="236"/>
      <c r="AI2139" s="236"/>
      <c r="AJ2139"/>
      <c r="AK2139"/>
      <c r="AL2139"/>
      <c r="AM2139"/>
      <c r="AN2139"/>
      <c r="AO2139"/>
      <c r="AP2139"/>
      <c r="AQ2139"/>
      <c r="AR2139"/>
      <c r="AS2139"/>
      <c r="AT2139"/>
      <c r="AU2139"/>
      <c r="AV2139"/>
      <c r="AW2139"/>
      <c r="AX2139"/>
      <c r="AY2139"/>
      <c r="AZ2139"/>
      <c r="BA2139" s="236"/>
      <c r="BB2139"/>
    </row>
    <row r="2140" spans="1:54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 s="360"/>
      <c r="AA2140" s="360"/>
      <c r="AB2140"/>
      <c r="AC2140"/>
      <c r="AD2140" s="236"/>
      <c r="AE2140" s="236"/>
      <c r="AF2140" s="236"/>
      <c r="AG2140" s="236"/>
      <c r="AH2140" s="236"/>
      <c r="AI2140" s="236"/>
      <c r="AJ2140"/>
      <c r="AK2140"/>
      <c r="AL2140"/>
      <c r="AM2140"/>
      <c r="AN2140"/>
      <c r="AO2140"/>
      <c r="AP2140"/>
      <c r="AQ2140"/>
      <c r="AR2140"/>
      <c r="AS2140"/>
      <c r="AT2140"/>
      <c r="AU2140"/>
      <c r="AV2140"/>
      <c r="AW2140"/>
      <c r="AX2140"/>
      <c r="AY2140"/>
      <c r="AZ2140"/>
      <c r="BA2140" s="236"/>
      <c r="BB2140"/>
    </row>
    <row r="2141" spans="1:54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 s="360"/>
      <c r="AA2141" s="360"/>
      <c r="AB2141"/>
      <c r="AC2141"/>
      <c r="AD2141" s="236"/>
      <c r="AE2141" s="236"/>
      <c r="AF2141" s="236"/>
      <c r="AG2141" s="236"/>
      <c r="AH2141" s="236"/>
      <c r="AI2141" s="236"/>
      <c r="AJ2141"/>
      <c r="AK2141"/>
      <c r="AL2141"/>
      <c r="AM2141"/>
      <c r="AN2141"/>
      <c r="AO2141"/>
      <c r="AP2141"/>
      <c r="AQ2141"/>
      <c r="AR2141"/>
      <c r="AS2141"/>
      <c r="AT2141"/>
      <c r="AU2141"/>
      <c r="AV2141"/>
      <c r="AW2141"/>
      <c r="AX2141"/>
      <c r="AY2141"/>
      <c r="AZ2141"/>
      <c r="BA2141" s="236"/>
      <c r="BB2141"/>
    </row>
    <row r="2142" spans="1:54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 s="360"/>
      <c r="AA2142" s="360"/>
      <c r="AB2142"/>
      <c r="AC2142"/>
      <c r="AD2142" s="236"/>
      <c r="AE2142" s="236"/>
      <c r="AF2142" s="236"/>
      <c r="AG2142" s="236"/>
      <c r="AH2142" s="236"/>
      <c r="AI2142" s="236"/>
      <c r="AJ2142"/>
      <c r="AK2142"/>
      <c r="AL2142"/>
      <c r="AM2142"/>
      <c r="AN2142"/>
      <c r="AO2142"/>
      <c r="AP2142"/>
      <c r="AQ2142"/>
      <c r="AR2142"/>
      <c r="AS2142"/>
      <c r="AT2142"/>
      <c r="AU2142"/>
      <c r="AV2142"/>
      <c r="AW2142"/>
      <c r="AX2142"/>
      <c r="AY2142"/>
      <c r="AZ2142"/>
      <c r="BA2142" s="236"/>
      <c r="BB2142"/>
    </row>
    <row r="2143" spans="1:54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 s="360"/>
      <c r="AA2143" s="360"/>
      <c r="AB2143"/>
      <c r="AC2143"/>
      <c r="AD2143" s="236"/>
      <c r="AE2143" s="236"/>
      <c r="AF2143" s="236"/>
      <c r="AG2143" s="236"/>
      <c r="AH2143" s="236"/>
      <c r="AI2143" s="236"/>
      <c r="AJ2143"/>
      <c r="AK2143"/>
      <c r="AL2143"/>
      <c r="AM2143"/>
      <c r="AN2143"/>
      <c r="AO2143"/>
      <c r="AP2143"/>
      <c r="AQ2143"/>
      <c r="AR2143"/>
      <c r="AS2143"/>
      <c r="AT2143"/>
      <c r="AU2143"/>
      <c r="AV2143"/>
      <c r="AW2143"/>
      <c r="AX2143"/>
      <c r="AY2143"/>
      <c r="AZ2143"/>
      <c r="BA2143" s="236"/>
      <c r="BB2143"/>
    </row>
    <row r="2144" spans="1:54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 s="360"/>
      <c r="AA2144" s="360"/>
      <c r="AB2144"/>
      <c r="AC2144"/>
      <c r="AD2144" s="236"/>
      <c r="AE2144" s="236"/>
      <c r="AF2144" s="236"/>
      <c r="AG2144" s="236"/>
      <c r="AH2144" s="236"/>
      <c r="AI2144" s="236"/>
      <c r="AJ2144"/>
      <c r="AK2144"/>
      <c r="AL2144"/>
      <c r="AM2144"/>
      <c r="AN2144"/>
      <c r="AO2144"/>
      <c r="AP2144"/>
      <c r="AQ2144"/>
      <c r="AR2144"/>
      <c r="AS2144"/>
      <c r="AT2144"/>
      <c r="AU2144"/>
      <c r="AV2144"/>
      <c r="AW2144"/>
      <c r="AX2144"/>
      <c r="AY2144"/>
      <c r="AZ2144"/>
      <c r="BA2144" s="236"/>
      <c r="BB2144"/>
    </row>
    <row r="2145" spans="1:54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 s="360"/>
      <c r="AA2145" s="360"/>
      <c r="AB2145"/>
      <c r="AC2145"/>
      <c r="AD2145" s="236"/>
      <c r="AE2145" s="236"/>
      <c r="AF2145" s="236"/>
      <c r="AG2145" s="236"/>
      <c r="AH2145" s="236"/>
      <c r="AI2145" s="236"/>
      <c r="AJ2145"/>
      <c r="AK2145"/>
      <c r="AL2145"/>
      <c r="AM2145"/>
      <c r="AN2145"/>
      <c r="AO2145"/>
      <c r="AP2145"/>
      <c r="AQ2145"/>
      <c r="AR2145"/>
      <c r="AS2145"/>
      <c r="AT2145"/>
      <c r="AU2145"/>
      <c r="AV2145"/>
      <c r="AW2145"/>
      <c r="AX2145"/>
      <c r="AY2145"/>
      <c r="AZ2145"/>
      <c r="BA2145" s="236"/>
      <c r="BB2145"/>
    </row>
    <row r="2146" spans="1:54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 s="360"/>
      <c r="AA2146" s="360"/>
      <c r="AB2146"/>
      <c r="AC2146"/>
      <c r="AD2146" s="236"/>
      <c r="AE2146" s="236"/>
      <c r="AF2146" s="236"/>
      <c r="AG2146" s="236"/>
      <c r="AH2146" s="236"/>
      <c r="AI2146" s="236"/>
      <c r="AJ2146"/>
      <c r="AK2146"/>
      <c r="AL2146"/>
      <c r="AM2146"/>
      <c r="AN2146"/>
      <c r="AO2146"/>
      <c r="AP2146"/>
      <c r="AQ2146"/>
      <c r="AR2146"/>
      <c r="AS2146"/>
      <c r="AT2146"/>
      <c r="AU2146"/>
      <c r="AV2146"/>
      <c r="AW2146"/>
      <c r="AX2146"/>
      <c r="AY2146"/>
      <c r="AZ2146"/>
      <c r="BA2146" s="236"/>
      <c r="BB2146"/>
    </row>
    <row r="2147" spans="1:54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 s="360"/>
      <c r="AA2147" s="360"/>
      <c r="AB2147"/>
      <c r="AC2147"/>
      <c r="AD2147" s="236"/>
      <c r="AE2147" s="236"/>
      <c r="AF2147" s="236"/>
      <c r="AG2147" s="236"/>
      <c r="AH2147" s="236"/>
      <c r="AI2147" s="236"/>
      <c r="AJ2147"/>
      <c r="AK2147"/>
      <c r="AL2147"/>
      <c r="AM2147"/>
      <c r="AN2147"/>
      <c r="AO2147"/>
      <c r="AP2147"/>
      <c r="AQ2147"/>
      <c r="AR2147"/>
      <c r="AS2147"/>
      <c r="AT2147"/>
      <c r="AU2147"/>
      <c r="AV2147"/>
      <c r="AW2147"/>
      <c r="AX2147"/>
      <c r="AY2147"/>
      <c r="AZ2147"/>
      <c r="BA2147" s="236"/>
      <c r="BB2147"/>
    </row>
    <row r="2148" spans="1:54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 s="360"/>
      <c r="AA2148" s="360"/>
      <c r="AB2148"/>
      <c r="AC2148"/>
      <c r="AD2148" s="236"/>
      <c r="AE2148" s="236"/>
      <c r="AF2148" s="236"/>
      <c r="AG2148" s="236"/>
      <c r="AH2148" s="236"/>
      <c r="AI2148" s="236"/>
      <c r="AJ2148"/>
      <c r="AK2148"/>
      <c r="AL2148"/>
      <c r="AM2148"/>
      <c r="AN2148"/>
      <c r="AO2148"/>
      <c r="AP2148"/>
      <c r="AQ2148"/>
      <c r="AR2148"/>
      <c r="AS2148"/>
      <c r="AT2148"/>
      <c r="AU2148"/>
      <c r="AV2148"/>
      <c r="AW2148"/>
      <c r="AX2148"/>
      <c r="AY2148"/>
      <c r="AZ2148"/>
      <c r="BA2148" s="236"/>
      <c r="BB2148"/>
    </row>
    <row r="2149" spans="1:54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 s="360"/>
      <c r="AA2149" s="360"/>
      <c r="AB2149"/>
      <c r="AC2149"/>
      <c r="AD2149" s="236"/>
      <c r="AE2149" s="236"/>
      <c r="AF2149" s="236"/>
      <c r="AG2149" s="236"/>
      <c r="AH2149" s="236"/>
      <c r="AI2149" s="236"/>
      <c r="AJ2149"/>
      <c r="AK2149"/>
      <c r="AL2149"/>
      <c r="AM2149"/>
      <c r="AN2149"/>
      <c r="AO2149"/>
      <c r="AP2149"/>
      <c r="AQ2149"/>
      <c r="AR2149"/>
      <c r="AS2149"/>
      <c r="AT2149"/>
      <c r="AU2149"/>
      <c r="AV2149"/>
      <c r="AW2149"/>
      <c r="AX2149"/>
      <c r="AY2149"/>
      <c r="AZ2149"/>
      <c r="BA2149" s="236"/>
      <c r="BB2149"/>
    </row>
    <row r="2150" spans="1:54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 s="360"/>
      <c r="AA2150" s="360"/>
      <c r="AB2150"/>
      <c r="AC2150"/>
      <c r="AD2150" s="236"/>
      <c r="AE2150" s="236"/>
      <c r="AF2150" s="236"/>
      <c r="AG2150" s="236"/>
      <c r="AH2150" s="236"/>
      <c r="AI2150" s="236"/>
      <c r="AJ2150"/>
      <c r="AK2150"/>
      <c r="AL2150"/>
      <c r="AM2150"/>
      <c r="AN2150"/>
      <c r="AO2150"/>
      <c r="AP2150"/>
      <c r="AQ2150"/>
      <c r="AR2150"/>
      <c r="AS2150"/>
      <c r="AT2150"/>
      <c r="AU2150"/>
      <c r="AV2150"/>
      <c r="AW2150"/>
      <c r="AX2150"/>
      <c r="AY2150"/>
      <c r="AZ2150"/>
      <c r="BA2150" s="236"/>
      <c r="BB2150"/>
    </row>
    <row r="2151" spans="1:54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 s="360"/>
      <c r="AA2151" s="360"/>
      <c r="AB2151"/>
      <c r="AC2151"/>
      <c r="AD2151" s="236"/>
      <c r="AE2151" s="236"/>
      <c r="AF2151" s="236"/>
      <c r="AG2151" s="236"/>
      <c r="AH2151" s="236"/>
      <c r="AI2151" s="236"/>
      <c r="AJ2151"/>
      <c r="AK2151"/>
      <c r="AL2151"/>
      <c r="AM2151"/>
      <c r="AN2151"/>
      <c r="AO2151"/>
      <c r="AP2151"/>
      <c r="AQ2151"/>
      <c r="AR2151"/>
      <c r="AS2151"/>
      <c r="AT2151"/>
      <c r="AU2151"/>
      <c r="AV2151"/>
      <c r="AW2151"/>
      <c r="AX2151"/>
      <c r="AY2151"/>
      <c r="AZ2151"/>
      <c r="BA2151" s="236"/>
      <c r="BB2151"/>
    </row>
    <row r="2152" spans="1:54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 s="360"/>
      <c r="AA2152" s="360"/>
      <c r="AB2152"/>
      <c r="AC2152"/>
      <c r="AD2152" s="236"/>
      <c r="AE2152" s="236"/>
      <c r="AF2152" s="236"/>
      <c r="AG2152" s="236"/>
      <c r="AH2152" s="236"/>
      <c r="AI2152" s="236"/>
      <c r="AJ2152"/>
      <c r="AK2152"/>
      <c r="AL2152"/>
      <c r="AM2152"/>
      <c r="AN2152"/>
      <c r="AO2152"/>
      <c r="AP2152"/>
      <c r="AQ2152"/>
      <c r="AR2152"/>
      <c r="AS2152"/>
      <c r="AT2152"/>
      <c r="AU2152"/>
      <c r="AV2152"/>
      <c r="AW2152"/>
      <c r="AX2152"/>
      <c r="AY2152"/>
      <c r="AZ2152"/>
      <c r="BA2152" s="236"/>
      <c r="BB2152"/>
    </row>
    <row r="2153" spans="1:54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 s="360"/>
      <c r="AA2153" s="360"/>
      <c r="AB2153"/>
      <c r="AC2153"/>
      <c r="AD2153" s="236"/>
      <c r="AE2153" s="236"/>
      <c r="AF2153" s="236"/>
      <c r="AG2153" s="236"/>
      <c r="AH2153" s="236"/>
      <c r="AI2153" s="236"/>
      <c r="AJ2153"/>
      <c r="AK2153"/>
      <c r="AL2153"/>
      <c r="AM2153"/>
      <c r="AN2153"/>
      <c r="AO2153"/>
      <c r="AP2153"/>
      <c r="AQ2153"/>
      <c r="AR2153"/>
      <c r="AS2153"/>
      <c r="AT2153"/>
      <c r="AU2153"/>
      <c r="AV2153"/>
      <c r="AW2153"/>
      <c r="AX2153"/>
      <c r="AY2153"/>
      <c r="AZ2153"/>
      <c r="BA2153" s="236"/>
      <c r="BB2153"/>
    </row>
    <row r="2154" spans="1:54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 s="360"/>
      <c r="AA2154" s="360"/>
      <c r="AB2154"/>
      <c r="AC2154"/>
      <c r="AD2154" s="236"/>
      <c r="AE2154" s="236"/>
      <c r="AF2154" s="236"/>
      <c r="AG2154" s="236"/>
      <c r="AH2154" s="236"/>
      <c r="AI2154" s="236"/>
      <c r="AJ2154"/>
      <c r="AK2154"/>
      <c r="AL2154"/>
      <c r="AM2154"/>
      <c r="AN2154"/>
      <c r="AO2154"/>
      <c r="AP2154"/>
      <c r="AQ2154"/>
      <c r="AR2154"/>
      <c r="AS2154"/>
      <c r="AT2154"/>
      <c r="AU2154"/>
      <c r="AV2154"/>
      <c r="AW2154"/>
      <c r="AX2154"/>
      <c r="AY2154"/>
      <c r="AZ2154"/>
      <c r="BA2154" s="236"/>
      <c r="BB2154"/>
    </row>
    <row r="2155" spans="1:54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 s="360"/>
      <c r="AA2155" s="360"/>
      <c r="AB2155"/>
      <c r="AC2155"/>
      <c r="AD2155" s="236"/>
      <c r="AE2155" s="236"/>
      <c r="AF2155" s="236"/>
      <c r="AG2155" s="236"/>
      <c r="AH2155" s="236"/>
      <c r="AI2155" s="236"/>
      <c r="AJ2155"/>
      <c r="AK2155"/>
      <c r="AL2155"/>
      <c r="AM2155"/>
      <c r="AN2155"/>
      <c r="AO2155"/>
      <c r="AP2155"/>
      <c r="AQ2155"/>
      <c r="AR2155"/>
      <c r="AS2155"/>
      <c r="AT2155"/>
      <c r="AU2155"/>
      <c r="AV2155"/>
      <c r="AW2155"/>
      <c r="AX2155"/>
      <c r="AY2155"/>
      <c r="AZ2155"/>
      <c r="BA2155" s="236"/>
      <c r="BB2155"/>
    </row>
    <row r="2156" spans="1:54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 s="360"/>
      <c r="AA2156" s="360"/>
      <c r="AB2156"/>
      <c r="AC2156"/>
      <c r="AD2156" s="236"/>
      <c r="AE2156" s="236"/>
      <c r="AF2156" s="236"/>
      <c r="AG2156" s="236"/>
      <c r="AH2156" s="236"/>
      <c r="AI2156" s="236"/>
      <c r="AJ2156"/>
      <c r="AK2156"/>
      <c r="AL2156"/>
      <c r="AM2156"/>
      <c r="AN2156"/>
      <c r="AO2156"/>
      <c r="AP2156"/>
      <c r="AQ2156"/>
      <c r="AR2156"/>
      <c r="AS2156"/>
      <c r="AT2156"/>
      <c r="AU2156"/>
      <c r="AV2156"/>
      <c r="AW2156"/>
      <c r="AX2156"/>
      <c r="AY2156"/>
      <c r="AZ2156"/>
      <c r="BA2156" s="236"/>
      <c r="BB2156"/>
    </row>
    <row r="2157" spans="1:54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 s="360"/>
      <c r="AA2157" s="360"/>
      <c r="AB2157"/>
      <c r="AC2157"/>
      <c r="AD2157" s="236"/>
      <c r="AE2157" s="236"/>
      <c r="AF2157" s="236"/>
      <c r="AG2157" s="236"/>
      <c r="AH2157" s="236"/>
      <c r="AI2157" s="236"/>
      <c r="AJ2157"/>
      <c r="AK2157"/>
      <c r="AL2157"/>
      <c r="AM2157"/>
      <c r="AN2157"/>
      <c r="AO2157"/>
      <c r="AP2157"/>
      <c r="AQ2157"/>
      <c r="AR2157"/>
      <c r="AS2157"/>
      <c r="AT2157"/>
      <c r="AU2157"/>
      <c r="AV2157"/>
      <c r="AW2157"/>
      <c r="AX2157"/>
      <c r="AY2157"/>
      <c r="AZ2157"/>
      <c r="BA2157" s="236"/>
      <c r="BB2157"/>
    </row>
    <row r="2158" spans="1:54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 s="360"/>
      <c r="AA2158" s="360"/>
      <c r="AB2158"/>
      <c r="AC2158"/>
      <c r="AD2158" s="236"/>
      <c r="AE2158" s="236"/>
      <c r="AF2158" s="236"/>
      <c r="AG2158" s="236"/>
      <c r="AH2158" s="236"/>
      <c r="AI2158" s="236"/>
      <c r="AJ2158"/>
      <c r="AK2158"/>
      <c r="AL2158"/>
      <c r="AM2158"/>
      <c r="AN2158"/>
      <c r="AO2158"/>
      <c r="AP2158"/>
      <c r="AQ2158"/>
      <c r="AR2158"/>
      <c r="AS2158"/>
      <c r="AT2158"/>
      <c r="AU2158"/>
      <c r="AV2158"/>
      <c r="AW2158"/>
      <c r="AX2158"/>
      <c r="AY2158"/>
      <c r="AZ2158"/>
      <c r="BA2158" s="236"/>
      <c r="BB2158"/>
    </row>
    <row r="2159" spans="1:54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 s="360"/>
      <c r="AA2159" s="360"/>
      <c r="AB2159"/>
      <c r="AC2159"/>
      <c r="AD2159" s="236"/>
      <c r="AE2159" s="236"/>
      <c r="AF2159" s="236"/>
      <c r="AG2159" s="236"/>
      <c r="AH2159" s="236"/>
      <c r="AI2159" s="236"/>
      <c r="AJ2159"/>
      <c r="AK2159"/>
      <c r="AL2159"/>
      <c r="AM2159"/>
      <c r="AN2159"/>
      <c r="AO2159"/>
      <c r="AP2159"/>
      <c r="AQ2159"/>
      <c r="AR2159"/>
      <c r="AS2159"/>
      <c r="AT2159"/>
      <c r="AU2159"/>
      <c r="AV2159"/>
      <c r="AW2159"/>
      <c r="AX2159"/>
      <c r="AY2159"/>
      <c r="AZ2159"/>
      <c r="BA2159" s="236"/>
      <c r="BB2159"/>
    </row>
    <row r="2160" spans="1:54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 s="360"/>
      <c r="AA2160" s="360"/>
      <c r="AB2160"/>
      <c r="AC2160"/>
      <c r="AD2160" s="236"/>
      <c r="AE2160" s="236"/>
      <c r="AF2160" s="236"/>
      <c r="AG2160" s="236"/>
      <c r="AH2160" s="236"/>
      <c r="AI2160" s="236"/>
      <c r="AJ2160"/>
      <c r="AK2160"/>
      <c r="AL2160"/>
      <c r="AM2160"/>
      <c r="AN2160"/>
      <c r="AO2160"/>
      <c r="AP2160"/>
      <c r="AQ2160"/>
      <c r="AR2160"/>
      <c r="AS2160"/>
      <c r="AT2160"/>
      <c r="AU2160"/>
      <c r="AV2160"/>
      <c r="AW2160"/>
      <c r="AX2160"/>
      <c r="AY2160"/>
      <c r="AZ2160"/>
      <c r="BA2160" s="236"/>
      <c r="BB2160"/>
    </row>
    <row r="2161" spans="1:54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 s="360"/>
      <c r="AA2161" s="360"/>
      <c r="AB2161"/>
      <c r="AC2161"/>
      <c r="AD2161" s="236"/>
      <c r="AE2161" s="236"/>
      <c r="AF2161" s="236"/>
      <c r="AG2161" s="236"/>
      <c r="AH2161" s="236"/>
      <c r="AI2161" s="236"/>
      <c r="AJ2161"/>
      <c r="AK2161"/>
      <c r="AL2161"/>
      <c r="AM2161"/>
      <c r="AN2161"/>
      <c r="AO2161"/>
      <c r="AP2161"/>
      <c r="AQ2161"/>
      <c r="AR2161"/>
      <c r="AS2161"/>
      <c r="AT2161"/>
      <c r="AU2161"/>
      <c r="AV2161"/>
      <c r="AW2161"/>
      <c r="AX2161"/>
      <c r="AY2161"/>
      <c r="AZ2161"/>
      <c r="BA2161" s="236"/>
      <c r="BB2161"/>
    </row>
    <row r="2162" spans="1:54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 s="360"/>
      <c r="AA2162" s="360"/>
      <c r="AB2162"/>
      <c r="AC2162"/>
      <c r="AD2162" s="236"/>
      <c r="AE2162" s="236"/>
      <c r="AF2162" s="236"/>
      <c r="AG2162" s="236"/>
      <c r="AH2162" s="236"/>
      <c r="AI2162" s="236"/>
      <c r="AJ2162"/>
      <c r="AK2162"/>
      <c r="AL2162"/>
      <c r="AM2162"/>
      <c r="AN2162"/>
      <c r="AO2162"/>
      <c r="AP2162"/>
      <c r="AQ2162"/>
      <c r="AR2162"/>
      <c r="AS2162"/>
      <c r="AT2162"/>
      <c r="AU2162"/>
      <c r="AV2162"/>
      <c r="AW2162"/>
      <c r="AX2162"/>
      <c r="AY2162"/>
      <c r="AZ2162"/>
      <c r="BA2162" s="236"/>
      <c r="BB2162"/>
    </row>
    <row r="2163" spans="1:54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 s="360"/>
      <c r="AA2163" s="360"/>
      <c r="AB2163"/>
      <c r="AC2163"/>
      <c r="AD2163" s="236"/>
      <c r="AE2163" s="236"/>
      <c r="AF2163" s="236"/>
      <c r="AG2163" s="236"/>
      <c r="AH2163" s="236"/>
      <c r="AI2163" s="236"/>
      <c r="AJ2163"/>
      <c r="AK2163"/>
      <c r="AL2163"/>
      <c r="AM2163"/>
      <c r="AN2163"/>
      <c r="AO2163"/>
      <c r="AP2163"/>
      <c r="AQ2163"/>
      <c r="AR2163"/>
      <c r="AS2163"/>
      <c r="AT2163"/>
      <c r="AU2163"/>
      <c r="AV2163"/>
      <c r="AW2163"/>
      <c r="AX2163"/>
      <c r="AY2163"/>
      <c r="AZ2163"/>
      <c r="BA2163" s="236"/>
      <c r="BB2163"/>
    </row>
    <row r="2164" spans="1:54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 s="360"/>
      <c r="AA2164" s="360"/>
      <c r="AB2164"/>
      <c r="AC2164"/>
      <c r="AD2164" s="236"/>
      <c r="AE2164" s="236"/>
      <c r="AF2164" s="236"/>
      <c r="AG2164" s="236"/>
      <c r="AH2164" s="236"/>
      <c r="AI2164" s="236"/>
      <c r="AJ2164"/>
      <c r="AK2164"/>
      <c r="AL2164"/>
      <c r="AM2164"/>
      <c r="AN2164"/>
      <c r="AO2164"/>
      <c r="AP2164"/>
      <c r="AQ2164"/>
      <c r="AR2164"/>
      <c r="AS2164"/>
      <c r="AT2164"/>
      <c r="AU2164"/>
      <c r="AV2164"/>
      <c r="AW2164"/>
      <c r="AX2164"/>
      <c r="AY2164"/>
      <c r="AZ2164"/>
      <c r="BA2164" s="236"/>
      <c r="BB2164"/>
    </row>
    <row r="2165" spans="1:54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 s="360"/>
      <c r="AA2165" s="360"/>
      <c r="AB2165"/>
      <c r="AC2165"/>
      <c r="AD2165" s="236"/>
      <c r="AE2165" s="236"/>
      <c r="AF2165" s="236"/>
      <c r="AG2165" s="236"/>
      <c r="AH2165" s="236"/>
      <c r="AI2165" s="236"/>
      <c r="AJ2165"/>
      <c r="AK2165"/>
      <c r="AL2165"/>
      <c r="AM2165"/>
      <c r="AN2165"/>
      <c r="AO2165"/>
      <c r="AP2165"/>
      <c r="AQ2165"/>
      <c r="AR2165"/>
      <c r="AS2165"/>
      <c r="AT2165"/>
      <c r="AU2165"/>
      <c r="AV2165"/>
      <c r="AW2165"/>
      <c r="AX2165"/>
      <c r="AY2165"/>
      <c r="AZ2165"/>
      <c r="BA2165" s="236"/>
      <c r="BB2165"/>
    </row>
    <row r="2166" spans="1:54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 s="360"/>
      <c r="AA2166" s="360"/>
      <c r="AB2166"/>
      <c r="AC2166"/>
      <c r="AD2166" s="236"/>
      <c r="AE2166" s="236"/>
      <c r="AF2166" s="236"/>
      <c r="AG2166" s="236"/>
      <c r="AH2166" s="236"/>
      <c r="AI2166" s="236"/>
      <c r="AJ2166"/>
      <c r="AK2166"/>
      <c r="AL2166"/>
      <c r="AM2166"/>
      <c r="AN2166"/>
      <c r="AO2166"/>
      <c r="AP2166"/>
      <c r="AQ2166"/>
      <c r="AR2166"/>
      <c r="AS2166"/>
      <c r="AT2166"/>
      <c r="AU2166"/>
      <c r="AV2166"/>
      <c r="AW2166"/>
      <c r="AX2166"/>
      <c r="AY2166"/>
      <c r="AZ2166"/>
      <c r="BA2166" s="236"/>
      <c r="BB2166"/>
    </row>
    <row r="2167" spans="1:54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 s="360"/>
      <c r="AA2167" s="360"/>
      <c r="AB2167"/>
      <c r="AC2167"/>
      <c r="AD2167" s="236"/>
      <c r="AE2167" s="236"/>
      <c r="AF2167" s="236"/>
      <c r="AG2167" s="236"/>
      <c r="AH2167" s="236"/>
      <c r="AI2167" s="236"/>
      <c r="AJ2167"/>
      <c r="AK2167"/>
      <c r="AL2167"/>
      <c r="AM2167"/>
      <c r="AN2167"/>
      <c r="AO2167"/>
      <c r="AP2167"/>
      <c r="AQ2167"/>
      <c r="AR2167"/>
      <c r="AS2167"/>
      <c r="AT2167"/>
      <c r="AU2167"/>
      <c r="AV2167"/>
      <c r="AW2167"/>
      <c r="AX2167"/>
      <c r="AY2167"/>
      <c r="AZ2167"/>
      <c r="BA2167" s="236"/>
      <c r="BB2167"/>
    </row>
    <row r="2168" spans="1:54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 s="360"/>
      <c r="AA2168" s="360"/>
      <c r="AB2168"/>
      <c r="AC2168"/>
      <c r="AD2168" s="236"/>
      <c r="AE2168" s="236"/>
      <c r="AF2168" s="236"/>
      <c r="AG2168" s="236"/>
      <c r="AH2168" s="236"/>
      <c r="AI2168" s="236"/>
      <c r="AJ2168"/>
      <c r="AK2168"/>
      <c r="AL2168"/>
      <c r="AM2168"/>
      <c r="AN2168"/>
      <c r="AO2168"/>
      <c r="AP2168"/>
      <c r="AQ2168"/>
      <c r="AR2168"/>
      <c r="AS2168"/>
      <c r="AT2168"/>
      <c r="AU2168"/>
      <c r="AV2168"/>
      <c r="AW2168"/>
      <c r="AX2168"/>
      <c r="AY2168"/>
      <c r="AZ2168"/>
      <c r="BA2168" s="236"/>
      <c r="BB2168"/>
    </row>
    <row r="2169" spans="1:54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 s="360"/>
      <c r="AA2169" s="360"/>
      <c r="AB2169"/>
      <c r="AC2169"/>
      <c r="AD2169" s="236"/>
      <c r="AE2169" s="236"/>
      <c r="AF2169" s="236"/>
      <c r="AG2169" s="236"/>
      <c r="AH2169" s="236"/>
      <c r="AI2169" s="236"/>
      <c r="AJ2169"/>
      <c r="AK2169"/>
      <c r="AL2169"/>
      <c r="AM2169"/>
      <c r="AN2169"/>
      <c r="AO2169"/>
      <c r="AP2169"/>
      <c r="AQ2169"/>
      <c r="AR2169"/>
      <c r="AS2169"/>
      <c r="AT2169"/>
      <c r="AU2169"/>
      <c r="AV2169"/>
      <c r="AW2169"/>
      <c r="AX2169"/>
      <c r="AY2169"/>
      <c r="AZ2169"/>
      <c r="BA2169" s="236"/>
      <c r="BB2169"/>
    </row>
    <row r="2170" spans="1:54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 s="360"/>
      <c r="AA2170" s="360"/>
      <c r="AB2170"/>
      <c r="AC2170"/>
      <c r="AD2170" s="236"/>
      <c r="AE2170" s="236"/>
      <c r="AF2170" s="236"/>
      <c r="AG2170" s="236"/>
      <c r="AH2170" s="236"/>
      <c r="AI2170" s="236"/>
      <c r="AJ2170"/>
      <c r="AK2170"/>
      <c r="AL2170"/>
      <c r="AM2170"/>
      <c r="AN2170"/>
      <c r="AO2170"/>
      <c r="AP2170"/>
      <c r="AQ2170"/>
      <c r="AR2170"/>
      <c r="AS2170"/>
      <c r="AT2170"/>
      <c r="AU2170"/>
      <c r="AV2170"/>
      <c r="AW2170"/>
      <c r="AX2170"/>
      <c r="AY2170"/>
      <c r="AZ2170"/>
      <c r="BA2170" s="236"/>
      <c r="BB2170"/>
    </row>
    <row r="2171" spans="1:54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 s="360"/>
      <c r="AA2171" s="360"/>
      <c r="AB2171"/>
      <c r="AC2171"/>
      <c r="AD2171" s="236"/>
      <c r="AE2171" s="236"/>
      <c r="AF2171" s="236"/>
      <c r="AG2171" s="236"/>
      <c r="AH2171" s="236"/>
      <c r="AI2171" s="236"/>
      <c r="AJ2171"/>
      <c r="AK2171"/>
      <c r="AL2171"/>
      <c r="AM2171"/>
      <c r="AN2171"/>
      <c r="AO2171"/>
      <c r="AP2171"/>
      <c r="AQ2171"/>
      <c r="AR2171"/>
      <c r="AS2171"/>
      <c r="AT2171"/>
      <c r="AU2171"/>
      <c r="AV2171"/>
      <c r="AW2171"/>
      <c r="AX2171"/>
      <c r="AY2171"/>
      <c r="AZ2171"/>
      <c r="BA2171" s="236"/>
      <c r="BB2171"/>
    </row>
    <row r="2172" spans="1:54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 s="360"/>
      <c r="AA2172" s="360"/>
      <c r="AB2172"/>
      <c r="AC2172"/>
      <c r="AD2172" s="236"/>
      <c r="AE2172" s="236"/>
      <c r="AF2172" s="236"/>
      <c r="AG2172" s="236"/>
      <c r="AH2172" s="236"/>
      <c r="AI2172" s="236"/>
      <c r="AJ2172"/>
      <c r="AK2172"/>
      <c r="AL2172"/>
      <c r="AM2172"/>
      <c r="AN2172"/>
      <c r="AO2172"/>
      <c r="AP2172"/>
      <c r="AQ2172"/>
      <c r="AR2172"/>
      <c r="AS2172"/>
      <c r="AT2172"/>
      <c r="AU2172"/>
      <c r="AV2172"/>
      <c r="AW2172"/>
      <c r="AX2172"/>
      <c r="AY2172"/>
      <c r="AZ2172"/>
      <c r="BA2172" s="236"/>
      <c r="BB2172"/>
    </row>
    <row r="2173" spans="1:54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 s="360"/>
      <c r="AA2173" s="360"/>
      <c r="AB2173"/>
      <c r="AC2173"/>
      <c r="AD2173" s="236"/>
      <c r="AE2173" s="236"/>
      <c r="AF2173" s="236"/>
      <c r="AG2173" s="236"/>
      <c r="AH2173" s="236"/>
      <c r="AI2173" s="236"/>
      <c r="AJ2173"/>
      <c r="AK2173"/>
      <c r="AL2173"/>
      <c r="AM2173"/>
      <c r="AN2173"/>
      <c r="AO2173"/>
      <c r="AP2173"/>
      <c r="AQ2173"/>
      <c r="AR2173"/>
      <c r="AS2173"/>
      <c r="AT2173"/>
      <c r="AU2173"/>
      <c r="AV2173"/>
      <c r="AW2173"/>
      <c r="AX2173"/>
      <c r="AY2173"/>
      <c r="AZ2173"/>
      <c r="BA2173" s="236"/>
      <c r="BB2173"/>
    </row>
    <row r="2174" spans="1:54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 s="360"/>
      <c r="AA2174" s="360"/>
      <c r="AB2174"/>
      <c r="AC2174"/>
      <c r="AD2174" s="236"/>
      <c r="AE2174" s="236"/>
      <c r="AF2174" s="236"/>
      <c r="AG2174" s="236"/>
      <c r="AH2174" s="236"/>
      <c r="AI2174" s="236"/>
      <c r="AJ2174"/>
      <c r="AK2174"/>
      <c r="AL2174"/>
      <c r="AM2174"/>
      <c r="AN2174"/>
      <c r="AO2174"/>
      <c r="AP2174"/>
      <c r="AQ2174"/>
      <c r="AR2174"/>
      <c r="AS2174"/>
      <c r="AT2174"/>
      <c r="AU2174"/>
      <c r="AV2174"/>
      <c r="AW2174"/>
      <c r="AX2174"/>
      <c r="AY2174"/>
      <c r="AZ2174"/>
      <c r="BA2174" s="236"/>
      <c r="BB2174"/>
    </row>
    <row r="2175" spans="1:54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 s="360"/>
      <c r="AA2175" s="360"/>
      <c r="AB2175"/>
      <c r="AC2175"/>
      <c r="AD2175" s="236"/>
      <c r="AE2175" s="236"/>
      <c r="AF2175" s="236"/>
      <c r="AG2175" s="236"/>
      <c r="AH2175" s="236"/>
      <c r="AI2175" s="236"/>
      <c r="AJ2175"/>
      <c r="AK2175"/>
      <c r="AL2175"/>
      <c r="AM2175"/>
      <c r="AN2175"/>
      <c r="AO2175"/>
      <c r="AP2175"/>
      <c r="AQ2175"/>
      <c r="AR2175"/>
      <c r="AS2175"/>
      <c r="AT2175"/>
      <c r="AU2175"/>
      <c r="AV2175"/>
      <c r="AW2175"/>
      <c r="AX2175"/>
      <c r="AY2175"/>
      <c r="AZ2175"/>
      <c r="BA2175" s="236"/>
      <c r="BB2175"/>
    </row>
    <row r="2176" spans="1:54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 s="360"/>
      <c r="AA2176" s="360"/>
      <c r="AB2176"/>
      <c r="AC2176"/>
      <c r="AD2176" s="236"/>
      <c r="AE2176" s="236"/>
      <c r="AF2176" s="236"/>
      <c r="AG2176" s="236"/>
      <c r="AH2176" s="236"/>
      <c r="AI2176" s="236"/>
      <c r="AJ2176"/>
      <c r="AK2176"/>
      <c r="AL2176"/>
      <c r="AM2176"/>
      <c r="AN2176"/>
      <c r="AO2176"/>
      <c r="AP2176"/>
      <c r="AQ2176"/>
      <c r="AR2176"/>
      <c r="AS2176"/>
      <c r="AT2176"/>
      <c r="AU2176"/>
      <c r="AV2176"/>
      <c r="AW2176"/>
      <c r="AX2176"/>
      <c r="AY2176"/>
      <c r="AZ2176"/>
      <c r="BA2176" s="236"/>
      <c r="BB2176"/>
    </row>
    <row r="2177" spans="1:54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 s="360"/>
      <c r="AA2177" s="360"/>
      <c r="AB2177"/>
      <c r="AC2177"/>
      <c r="AD2177" s="236"/>
      <c r="AE2177" s="236"/>
      <c r="AF2177" s="236"/>
      <c r="AG2177" s="236"/>
      <c r="AH2177" s="236"/>
      <c r="AI2177" s="236"/>
      <c r="AJ2177"/>
      <c r="AK2177"/>
      <c r="AL2177"/>
      <c r="AM2177"/>
      <c r="AN2177"/>
      <c r="AO2177"/>
      <c r="AP2177"/>
      <c r="AQ2177"/>
      <c r="AR2177"/>
      <c r="AS2177"/>
      <c r="AT2177"/>
      <c r="AU2177"/>
      <c r="AV2177"/>
      <c r="AW2177"/>
      <c r="AX2177"/>
      <c r="AY2177"/>
      <c r="AZ2177"/>
      <c r="BA2177" s="236"/>
      <c r="BB2177"/>
    </row>
    <row r="2178" spans="1:54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 s="360"/>
      <c r="AA2178" s="360"/>
      <c r="AB2178"/>
      <c r="AC2178"/>
      <c r="AD2178" s="236"/>
      <c r="AE2178" s="236"/>
      <c r="AF2178" s="236"/>
      <c r="AG2178" s="236"/>
      <c r="AH2178" s="236"/>
      <c r="AI2178" s="236"/>
      <c r="AJ2178"/>
      <c r="AK2178"/>
      <c r="AL2178"/>
      <c r="AM2178"/>
      <c r="AN2178"/>
      <c r="AO2178"/>
      <c r="AP2178"/>
      <c r="AQ2178"/>
      <c r="AR2178"/>
      <c r="AS2178"/>
      <c r="AT2178"/>
      <c r="AU2178"/>
      <c r="AV2178"/>
      <c r="AW2178"/>
      <c r="AX2178"/>
      <c r="AY2178"/>
      <c r="AZ2178"/>
      <c r="BA2178" s="236"/>
      <c r="BB2178"/>
    </row>
    <row r="2179" spans="1:54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 s="360"/>
      <c r="AA2179" s="360"/>
      <c r="AB2179"/>
      <c r="AC2179"/>
      <c r="AD2179" s="236"/>
      <c r="AE2179" s="236"/>
      <c r="AF2179" s="236"/>
      <c r="AG2179" s="236"/>
      <c r="AH2179" s="236"/>
      <c r="AI2179" s="236"/>
      <c r="AJ2179"/>
      <c r="AK2179"/>
      <c r="AL2179"/>
      <c r="AM2179"/>
      <c r="AN2179"/>
      <c r="AO2179"/>
      <c r="AP2179"/>
      <c r="AQ2179"/>
      <c r="AR2179"/>
      <c r="AS2179"/>
      <c r="AT2179"/>
      <c r="AU2179"/>
      <c r="AV2179"/>
      <c r="AW2179"/>
      <c r="AX2179"/>
      <c r="AY2179"/>
      <c r="AZ2179"/>
      <c r="BA2179" s="236"/>
      <c r="BB2179"/>
    </row>
    <row r="2180" spans="1:54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 s="360"/>
      <c r="AA2180" s="360"/>
      <c r="AB2180"/>
      <c r="AC2180"/>
      <c r="AD2180" s="236"/>
      <c r="AE2180" s="236"/>
      <c r="AF2180" s="236"/>
      <c r="AG2180" s="236"/>
      <c r="AH2180" s="236"/>
      <c r="AI2180" s="236"/>
      <c r="AJ2180"/>
      <c r="AK2180"/>
      <c r="AL2180"/>
      <c r="AM2180"/>
      <c r="AN2180"/>
      <c r="AO2180"/>
      <c r="AP2180"/>
      <c r="AQ2180"/>
      <c r="AR2180"/>
      <c r="AS2180"/>
      <c r="AT2180"/>
      <c r="AU2180"/>
      <c r="AV2180"/>
      <c r="AW2180"/>
      <c r="AX2180"/>
      <c r="AY2180"/>
      <c r="AZ2180"/>
      <c r="BA2180" s="236"/>
      <c r="BB2180"/>
    </row>
    <row r="2181" spans="1:54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 s="360"/>
      <c r="AA2181" s="360"/>
      <c r="AB2181"/>
      <c r="AC2181"/>
      <c r="AD2181" s="236"/>
      <c r="AE2181" s="236"/>
      <c r="AF2181" s="236"/>
      <c r="AG2181" s="236"/>
      <c r="AH2181" s="236"/>
      <c r="AI2181" s="236"/>
      <c r="AJ2181"/>
      <c r="AK2181"/>
      <c r="AL2181"/>
      <c r="AM2181"/>
      <c r="AN2181"/>
      <c r="AO2181"/>
      <c r="AP2181"/>
      <c r="AQ2181"/>
      <c r="AR2181"/>
      <c r="AS2181"/>
      <c r="AT2181"/>
      <c r="AU2181"/>
      <c r="AV2181"/>
      <c r="AW2181"/>
      <c r="AX2181"/>
      <c r="AY2181"/>
      <c r="AZ2181"/>
      <c r="BA2181" s="236"/>
      <c r="BB2181"/>
    </row>
    <row r="2182" spans="1:54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 s="360"/>
      <c r="AA2182" s="360"/>
      <c r="AB2182"/>
      <c r="AC2182"/>
      <c r="AD2182" s="236"/>
      <c r="AE2182" s="236"/>
      <c r="AF2182" s="236"/>
      <c r="AG2182" s="236"/>
      <c r="AH2182" s="236"/>
      <c r="AI2182" s="236"/>
      <c r="AJ2182"/>
      <c r="AK2182"/>
      <c r="AL2182"/>
      <c r="AM2182"/>
      <c r="AN2182"/>
      <c r="AO2182"/>
      <c r="AP2182"/>
      <c r="AQ2182"/>
      <c r="AR2182"/>
      <c r="AS2182"/>
      <c r="AT2182"/>
      <c r="AU2182"/>
      <c r="AV2182"/>
      <c r="AW2182"/>
      <c r="AX2182"/>
      <c r="AY2182"/>
      <c r="AZ2182"/>
      <c r="BA2182" s="236"/>
      <c r="BB2182"/>
    </row>
    <row r="2183" spans="1:54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 s="360"/>
      <c r="AA2183" s="360"/>
      <c r="AB2183"/>
      <c r="AC2183"/>
      <c r="AD2183" s="236"/>
      <c r="AE2183" s="236"/>
      <c r="AF2183" s="236"/>
      <c r="AG2183" s="236"/>
      <c r="AH2183" s="236"/>
      <c r="AI2183" s="236"/>
      <c r="AJ2183"/>
      <c r="AK2183"/>
      <c r="AL2183"/>
      <c r="AM2183"/>
      <c r="AN2183"/>
      <c r="AO2183"/>
      <c r="AP2183"/>
      <c r="AQ2183"/>
      <c r="AR2183"/>
      <c r="AS2183"/>
      <c r="AT2183"/>
      <c r="AU2183"/>
      <c r="AV2183"/>
      <c r="AW2183"/>
      <c r="AX2183"/>
      <c r="AY2183"/>
      <c r="AZ2183"/>
      <c r="BA2183" s="236"/>
      <c r="BB2183"/>
    </row>
  </sheetData>
  <sheetProtection/>
  <mergeCells count="93">
    <mergeCell ref="D149:E149"/>
    <mergeCell ref="D115:E115"/>
    <mergeCell ref="D101:E101"/>
    <mergeCell ref="C174:E174"/>
    <mergeCell ref="C114:E114"/>
    <mergeCell ref="C167:E167"/>
    <mergeCell ref="D153:E153"/>
    <mergeCell ref="D121:E121"/>
    <mergeCell ref="D124:E124"/>
    <mergeCell ref="D127:E127"/>
    <mergeCell ref="D132:E132"/>
    <mergeCell ref="D142:E142"/>
    <mergeCell ref="D175:E175"/>
    <mergeCell ref="BB6:BB8"/>
    <mergeCell ref="E6:E8"/>
    <mergeCell ref="D60:E60"/>
    <mergeCell ref="D59:E59"/>
    <mergeCell ref="D106:E106"/>
    <mergeCell ref="D17:E17"/>
    <mergeCell ref="C100:E100"/>
    <mergeCell ref="D297:E297"/>
    <mergeCell ref="D178:E178"/>
    <mergeCell ref="D219:E219"/>
    <mergeCell ref="D281:E281"/>
    <mergeCell ref="D288:E288"/>
    <mergeCell ref="D293:E293"/>
    <mergeCell ref="C287:E287"/>
    <mergeCell ref="D42:E42"/>
    <mergeCell ref="D20:E20"/>
    <mergeCell ref="D12:E12"/>
    <mergeCell ref="D74:E74"/>
    <mergeCell ref="D90:E90"/>
    <mergeCell ref="D81:E81"/>
    <mergeCell ref="C80:E80"/>
    <mergeCell ref="D25:E25"/>
    <mergeCell ref="D31:E31"/>
    <mergeCell ref="D37:E37"/>
    <mergeCell ref="G6:K6"/>
    <mergeCell ref="C11:E11"/>
    <mergeCell ref="K7:K8"/>
    <mergeCell ref="D6:D8"/>
    <mergeCell ref="C6:C8"/>
    <mergeCell ref="J7:J8"/>
    <mergeCell ref="F6:F8"/>
    <mergeCell ref="H7:I7"/>
    <mergeCell ref="C10:E10"/>
    <mergeCell ref="P7:P8"/>
    <mergeCell ref="X6:AC6"/>
    <mergeCell ref="R6:W6"/>
    <mergeCell ref="W7:W8"/>
    <mergeCell ref="N7:O7"/>
    <mergeCell ref="Q7:Q8"/>
    <mergeCell ref="Z7:AA7"/>
    <mergeCell ref="L6:Q6"/>
    <mergeCell ref="X7:X8"/>
    <mergeCell ref="Y7:Y8"/>
    <mergeCell ref="AX7:AY7"/>
    <mergeCell ref="AD7:AD8"/>
    <mergeCell ref="AC7:AC8"/>
    <mergeCell ref="AJ6:AO6"/>
    <mergeCell ref="AE7:AE8"/>
    <mergeCell ref="AF7:AG7"/>
    <mergeCell ref="AP6:AU6"/>
    <mergeCell ref="AQ7:AQ8"/>
    <mergeCell ref="AR7:AS7"/>
    <mergeCell ref="AN7:AN8"/>
    <mergeCell ref="AB7:AB8"/>
    <mergeCell ref="AO7:AO8"/>
    <mergeCell ref="AP7:AP8"/>
    <mergeCell ref="AJ7:AJ8"/>
    <mergeCell ref="AK7:AK8"/>
    <mergeCell ref="AL7:AM7"/>
    <mergeCell ref="AH7:AH8"/>
    <mergeCell ref="AU7:AU8"/>
    <mergeCell ref="AD6:AI6"/>
    <mergeCell ref="AV7:AV8"/>
    <mergeCell ref="AW3:AX3"/>
    <mergeCell ref="AV6:BA6"/>
    <mergeCell ref="BA7:BA8"/>
    <mergeCell ref="AZ7:AZ8"/>
    <mergeCell ref="AI7:AI8"/>
    <mergeCell ref="AW7:AW8"/>
    <mergeCell ref="AT7:AT8"/>
    <mergeCell ref="C318:E318"/>
    <mergeCell ref="Z1:AC4"/>
    <mergeCell ref="F3:Y4"/>
    <mergeCell ref="L7:L8"/>
    <mergeCell ref="M7:M8"/>
    <mergeCell ref="R7:R8"/>
    <mergeCell ref="S7:S8"/>
    <mergeCell ref="T7:U7"/>
    <mergeCell ref="V7:V8"/>
    <mergeCell ref="G7:G8"/>
  </mergeCells>
  <printOptions horizontalCentered="1" verticalCentered="1"/>
  <pageMargins left="0" right="0" top="0" bottom="0.3937007874015748" header="0" footer="0.11811023622047245"/>
  <pageSetup horizontalDpi="600" verticalDpi="600" orientation="landscape" paperSize="8" scale="53" r:id="rId1"/>
  <headerFooter alignWithMargins="0">
    <oddFooter>&amp;CStrona &amp;P z &amp;N</oddFooter>
  </headerFooter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ZADANIA REALIZOWANE WPI</dc:title>
  <dc:subject>WPI</dc:subject>
  <dc:creator>DG-P</dc:creator>
  <cp:keywords>WPI</cp:keywords>
  <dc:description/>
  <cp:lastModifiedBy>kchaszkowska</cp:lastModifiedBy>
  <cp:lastPrinted>2010-04-15T08:09:54Z</cp:lastPrinted>
  <dcterms:created xsi:type="dcterms:W3CDTF">2008-05-08T09:13:54Z</dcterms:created>
  <dcterms:modified xsi:type="dcterms:W3CDTF">2010-04-15T08:11:15Z</dcterms:modified>
  <cp:category/>
  <cp:version/>
  <cp:contentType/>
  <cp:contentStatus/>
</cp:coreProperties>
</file>