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55" activeTab="0"/>
  </bookViews>
  <sheets>
    <sheet name="HARMONOGRAM" sheetId="1" r:id="rId1"/>
  </sheets>
  <definedNames>
    <definedName name="_xlnm.Print_Area" localSheetId="0">'HARMONOGRAM'!$A$20:$K$46</definedName>
  </definedNames>
  <calcPr fullCalcOnLoad="1"/>
</workbook>
</file>

<file path=xl/sharedStrings.xml><?xml version="1.0" encoding="utf-8"?>
<sst xmlns="http://schemas.openxmlformats.org/spreadsheetml/2006/main" count="87" uniqueCount="82">
  <si>
    <t>Numer projektu:</t>
  </si>
  <si>
    <t>Numer i nazwa Działania:</t>
  </si>
  <si>
    <t>Nazwa projektu:</t>
  </si>
  <si>
    <t>Nazwa Beneficjenta:</t>
  </si>
  <si>
    <t>Data sporządzenia:</t>
  </si>
  <si>
    <t xml:space="preserve"> Wyszczególnienie</t>
  </si>
  <si>
    <t>Z/2.02/II/2.6/01/04</t>
  </si>
  <si>
    <t>TWIPSA: Transfer Wiedzy do Przedsiębiorstw Dolnośląskich poprzez Staże Absolwentów PWr</t>
  </si>
  <si>
    <t>Z/2.02/II/2.6/03/04</t>
  </si>
  <si>
    <t>Rozwój Regionalnego Systemu Innowacji</t>
  </si>
  <si>
    <t>Z/2.02/II/2.6/04/04</t>
  </si>
  <si>
    <t>Granty badawcze dla doktorantów zwiększające potencjał innowacyjny Dolnego Śląska</t>
  </si>
  <si>
    <t>Z/2.02/II/2.6/06/04</t>
  </si>
  <si>
    <t>System stypendialny dla doktorantów Akademii Rolniczej we Wrocławiu</t>
  </si>
  <si>
    <t>Z/2.02/II/2.6/07/04</t>
  </si>
  <si>
    <t>Stypendia dla uczestników studium doktoranckiego</t>
  </si>
  <si>
    <t>Z/2.02/II/2.6/01/05</t>
  </si>
  <si>
    <t>DR BEST Program stypendialny dla najlepszych doktorantów na Akademii Ekonomicznej</t>
  </si>
  <si>
    <t>Z/2.02/II/2.6/04/05</t>
  </si>
  <si>
    <t>Pierwszy Program Stypendialny ZPORR dla Doktorantów Politechniki Wrocławskiej</t>
  </si>
  <si>
    <t>Z/2.02/II/2.6/06/05</t>
  </si>
  <si>
    <t>Transfer wiedzy pomiędzy sferą B+R a gospodarką Dolnego Śląska poprzez tworzenie regionalnych sieci naukowo-gospodarczych</t>
  </si>
  <si>
    <t>Z/2.02/II/2.6/08/05</t>
  </si>
  <si>
    <t>ISKRA - Internetowy System Kreowania Aktywności w Innowacji zDolnego Śląska</t>
  </si>
  <si>
    <t>Z/2.02/II/2.6/09/05</t>
  </si>
  <si>
    <t>CEPRIN - Centrum Promowania Innowacji w Energetyce na terenie Dolnego Śląska</t>
  </si>
  <si>
    <t>Z/2.02/II/2.6/16/05</t>
  </si>
  <si>
    <t>Dolnośląskie Centrum Studiów Regionalnych</t>
  </si>
  <si>
    <t>2.6 Regionalne Strategie Innowacyjne i transfer wiedzy</t>
  </si>
  <si>
    <t>Numer projektu</t>
  </si>
  <si>
    <t>Nazwa projektu</t>
  </si>
  <si>
    <t>Nazwa Beneficjenta</t>
  </si>
  <si>
    <t>Kwota dofinansowania</t>
  </si>
  <si>
    <t>Akademia Ekonomiczna im. O. Langego we Wrocławiu</t>
  </si>
  <si>
    <t>Politechnika Wrocławska</t>
  </si>
  <si>
    <t>Dolnośląska Agencja Rozwoju Regionalnego S.A.</t>
  </si>
  <si>
    <t>Instytut Automatyki Systemów Energetycznych</t>
  </si>
  <si>
    <t xml:space="preserve">Akademia Rolnicza we Wrocławiu </t>
  </si>
  <si>
    <t>Uniwersytet Wrocławski</t>
  </si>
  <si>
    <t>Politechnika Wrocławska, WCTT</t>
  </si>
  <si>
    <t>Instytut Niskich Temperatur i Badań Strukturalnych PAN</t>
  </si>
  <si>
    <t>Otrzymane transze dofinansowania</t>
  </si>
  <si>
    <t>Razem</t>
  </si>
  <si>
    <t>Nazwa Programu:</t>
  </si>
  <si>
    <t>Zintegrowany Program Operacyjny Rozwoju Regionalnego</t>
  </si>
  <si>
    <t>Termin złożenia:</t>
  </si>
  <si>
    <t>HARMONOGRAM SKŁADANIA WNIOSKÓW O PŁATNOŚĆ NA SZEŚĆ KOLEJNYCH MIESIĘCY DLA PROJEKTÓW REALIZOWANYCH W RAMACH PRIORYTETU 2 ZPORR</t>
  </si>
  <si>
    <t>Kwota wydatków kwalifikowalnych ogółem:</t>
  </si>
  <si>
    <t>Kwota dofinansowania ogółem:</t>
  </si>
  <si>
    <t>Kwota otrzymanych środków na podstawie dotychczas złożonych wniosków o płatność wg stanu na dzień sporządzania harmonogramu płatności</t>
  </si>
  <si>
    <t>Planowana kwota wnioskowana we wniosku o płatność</t>
  </si>
  <si>
    <t>Planowane wydatki</t>
  </si>
  <si>
    <t>Kwoty rozliczane na podstawie wniosku o płatność</t>
  </si>
  <si>
    <t>Projekt jest współfinansowany przez Unię Europejską z Europejskiego Funduszu Społecznego oraz budżet państwa
w ramach Zintegrowanego Programu Operacyjnego Rozwoju Regionalnego</t>
  </si>
  <si>
    <t>Wniosek I</t>
  </si>
  <si>
    <t>Wniosek II</t>
  </si>
  <si>
    <t>Wniosek III</t>
  </si>
  <si>
    <t>Wniosek IV</t>
  </si>
  <si>
    <t>Wniosek V</t>
  </si>
  <si>
    <t>Wniosek VI</t>
  </si>
  <si>
    <t>Wniosek VII</t>
  </si>
  <si>
    <t>Wniosek VIII</t>
  </si>
  <si>
    <t>Wniosek IX</t>
  </si>
  <si>
    <t>RAZEM</t>
  </si>
  <si>
    <t>Kwota wydatków kwalifikowalnych</t>
  </si>
  <si>
    <t xml:space="preserve">Z/2.02/II/2.6/01/06 </t>
  </si>
  <si>
    <t>„ABS – klaster” Utworzenie innowacyjnego klastera dla zapewnienia bezpieczeństwa energetycznego Dolnego Śląska. Analizy, badania, symulacje.</t>
  </si>
  <si>
    <t xml:space="preserve">Z/2.02/II/2.6/05/06 </t>
  </si>
  <si>
    <t>Dolnośląski Ośrodek Patentowy</t>
  </si>
  <si>
    <t>WTS Witek, Czernicki, Śnieżko – rzecznicy patentowi, spółka partnerska</t>
  </si>
  <si>
    <t xml:space="preserve">Z/2.02/II/2.6/08/06 </t>
  </si>
  <si>
    <t>Drugi program stypendialny dla doktorantów Akademii Rolniczej we Wrocławiu</t>
  </si>
  <si>
    <t>Akademia Rolnicza we Wrocławiu</t>
  </si>
  <si>
    <t>Z/2.02/II/2.6/09/06</t>
  </si>
  <si>
    <t>Rozwój społeczeństwa informacyjnego w Powiecie Głogowskim w oparciu o założenia Regionalnej Strategii Innowacji</t>
  </si>
  <si>
    <t>Powiat Głogowski</t>
  </si>
  <si>
    <t xml:space="preserve">Z/2.02/II/2.6/14/06 </t>
  </si>
  <si>
    <t>Partnerstwo na rzecz innowacji – wsparciem dla tworzenia Akademickiego Inkubatora Technologicznego w Legnicy</t>
  </si>
  <si>
    <t>Państwowa Wyższa Szkoła Zawodowa im. Witelona</t>
  </si>
  <si>
    <t xml:space="preserve">Z/2.02/II/2.6/16/06 </t>
  </si>
  <si>
    <t>Tworzenie i rozwój systemu komunikacji i wymiany informacji</t>
  </si>
  <si>
    <t>Agencja Rozwoju Regionalnego „AGROREG” S.A.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</si>
</sst>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 CE"/>
      <family val="0"/>
    </font>
    <font>
      <b/>
      <sz val="8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" fillId="3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4" fontId="1" fillId="4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" fontId="1" fillId="4" borderId="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14" fontId="1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4" fontId="1" fillId="0" borderId="2" xfId="0" applyNumberFormat="1" applyFont="1" applyFill="1" applyBorder="1" applyAlignment="1" applyProtection="1">
      <alignment horizontal="left" wrapText="1"/>
      <protection/>
    </xf>
    <xf numFmtId="4" fontId="1" fillId="0" borderId="4" xfId="0" applyNumberFormat="1" applyFont="1" applyFill="1" applyBorder="1" applyAlignment="1" applyProtection="1">
      <alignment horizontal="left" wrapText="1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 wrapText="1"/>
      <protection/>
    </xf>
    <xf numFmtId="0" fontId="1" fillId="0" borderId="5" xfId="0" applyFont="1" applyFill="1" applyBorder="1" applyAlignment="1" applyProtection="1">
      <alignment horizontal="left" wrapText="1"/>
      <protection/>
    </xf>
    <xf numFmtId="0" fontId="1" fillId="0" borderId="4" xfId="0" applyFont="1" applyFill="1" applyBorder="1" applyAlignment="1" applyProtection="1">
      <alignment horizontal="left" wrapText="1"/>
      <protection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/>
      <protection/>
    </xf>
    <xf numFmtId="4" fontId="1" fillId="0" borderId="5" xfId="0" applyNumberFormat="1" applyFont="1" applyFill="1" applyBorder="1" applyAlignment="1" applyProtection="1">
      <alignment horizontal="left" wrapText="1"/>
      <protection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2" fontId="1" fillId="4" borderId="3" xfId="0" applyNumberFormat="1" applyFont="1" applyFill="1" applyBorder="1" applyAlignment="1" applyProtection="1">
      <alignment horizontal="center" vertical="center" wrapText="1"/>
      <protection/>
    </xf>
    <xf numFmtId="2" fontId="1" fillId="4" borderId="6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left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1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 applyProtection="1">
      <alignment horizontal="right" vertical="center"/>
      <protection/>
    </xf>
    <xf numFmtId="4" fontId="8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104775</xdr:rowOff>
    </xdr:from>
    <xdr:to>
      <xdr:col>0</xdr:col>
      <xdr:colOff>1581150</xdr:colOff>
      <xdr:row>24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47625</xdr:rowOff>
    </xdr:from>
    <xdr:to>
      <xdr:col>2</xdr:col>
      <xdr:colOff>666750</xdr:colOff>
      <xdr:row>24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9050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57150</xdr:rowOff>
    </xdr:from>
    <xdr:to>
      <xdr:col>5</xdr:col>
      <xdr:colOff>676275</xdr:colOff>
      <xdr:row>24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00025"/>
          <a:ext cx="2200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workbookViewId="0" topLeftCell="A19">
      <selection activeCell="D35" sqref="D35"/>
    </sheetView>
  </sheetViews>
  <sheetFormatPr defaultColWidth="9.00390625" defaultRowHeight="12.75" outlineLevelRow="1"/>
  <cols>
    <col min="1" max="1" width="28.375" style="4" customWidth="1"/>
    <col min="2" max="11" width="12.00390625" style="4" customWidth="1"/>
    <col min="12" max="16384" width="9.125" style="4" customWidth="1"/>
  </cols>
  <sheetData>
    <row r="1" spans="1:12" ht="36" customHeight="1" hidden="1" outlineLevel="1">
      <c r="A1" s="3" t="s">
        <v>29</v>
      </c>
      <c r="B1" s="52" t="s">
        <v>30</v>
      </c>
      <c r="C1" s="53"/>
      <c r="D1" s="53"/>
      <c r="E1" s="53"/>
      <c r="F1" s="54"/>
      <c r="G1" s="24" t="s">
        <v>31</v>
      </c>
      <c r="H1" s="24"/>
      <c r="I1" s="24" t="s">
        <v>32</v>
      </c>
      <c r="J1" s="24"/>
      <c r="K1" s="24" t="s">
        <v>64</v>
      </c>
      <c r="L1" s="24"/>
    </row>
    <row r="2" spans="1:12" ht="22.5" customHeight="1" hidden="1" outlineLevel="1">
      <c r="A2" s="5" t="s">
        <v>6</v>
      </c>
      <c r="B2" s="49" t="s">
        <v>7</v>
      </c>
      <c r="C2" s="50"/>
      <c r="D2" s="50"/>
      <c r="E2" s="50"/>
      <c r="F2" s="51"/>
      <c r="G2" s="43" t="s">
        <v>34</v>
      </c>
      <c r="H2" s="43"/>
      <c r="I2" s="57">
        <v>1582039.87</v>
      </c>
      <c r="J2" s="57"/>
      <c r="K2" s="57">
        <v>1582039.87</v>
      </c>
      <c r="L2" s="57"/>
    </row>
    <row r="3" spans="1:12" ht="22.5" customHeight="1" hidden="1" outlineLevel="1">
      <c r="A3" s="5" t="s">
        <v>8</v>
      </c>
      <c r="B3" s="49" t="s">
        <v>9</v>
      </c>
      <c r="C3" s="50"/>
      <c r="D3" s="50"/>
      <c r="E3" s="50"/>
      <c r="F3" s="51"/>
      <c r="G3" s="43" t="s">
        <v>39</v>
      </c>
      <c r="H3" s="43"/>
      <c r="I3" s="57">
        <v>1299000</v>
      </c>
      <c r="J3" s="57"/>
      <c r="K3" s="57">
        <v>1299000</v>
      </c>
      <c r="L3" s="57"/>
    </row>
    <row r="4" spans="1:12" ht="22.5" customHeight="1" hidden="1" outlineLevel="1">
      <c r="A4" s="5" t="s">
        <v>10</v>
      </c>
      <c r="B4" s="49" t="s">
        <v>11</v>
      </c>
      <c r="C4" s="50"/>
      <c r="D4" s="50"/>
      <c r="E4" s="50"/>
      <c r="F4" s="51"/>
      <c r="G4" s="43" t="s">
        <v>38</v>
      </c>
      <c r="H4" s="43"/>
      <c r="I4" s="57">
        <v>486340</v>
      </c>
      <c r="J4" s="57"/>
      <c r="K4" s="57">
        <v>486340</v>
      </c>
      <c r="L4" s="57"/>
    </row>
    <row r="5" spans="1:12" ht="22.5" customHeight="1" hidden="1" outlineLevel="1">
      <c r="A5" s="5" t="s">
        <v>12</v>
      </c>
      <c r="B5" s="49" t="s">
        <v>13</v>
      </c>
      <c r="C5" s="50"/>
      <c r="D5" s="50"/>
      <c r="E5" s="50"/>
      <c r="F5" s="51"/>
      <c r="G5" s="43" t="s">
        <v>37</v>
      </c>
      <c r="H5" s="43"/>
      <c r="I5" s="57">
        <v>1306935</v>
      </c>
      <c r="J5" s="57"/>
      <c r="K5" s="57">
        <v>1306935</v>
      </c>
      <c r="L5" s="57"/>
    </row>
    <row r="6" spans="1:12" ht="22.5" customHeight="1" hidden="1" outlineLevel="1">
      <c r="A6" s="5" t="s">
        <v>14</v>
      </c>
      <c r="B6" s="49" t="s">
        <v>15</v>
      </c>
      <c r="C6" s="50"/>
      <c r="D6" s="50"/>
      <c r="E6" s="50"/>
      <c r="F6" s="51"/>
      <c r="G6" s="43" t="s">
        <v>40</v>
      </c>
      <c r="H6" s="43"/>
      <c r="I6" s="57">
        <v>288000</v>
      </c>
      <c r="J6" s="57"/>
      <c r="K6" s="57">
        <v>288000</v>
      </c>
      <c r="L6" s="57"/>
    </row>
    <row r="7" spans="1:12" ht="22.5" customHeight="1" hidden="1" outlineLevel="1">
      <c r="A7" s="5" t="s">
        <v>16</v>
      </c>
      <c r="B7" s="49" t="s">
        <v>17</v>
      </c>
      <c r="C7" s="50"/>
      <c r="D7" s="50"/>
      <c r="E7" s="50"/>
      <c r="F7" s="51"/>
      <c r="G7" s="43" t="s">
        <v>33</v>
      </c>
      <c r="H7" s="43"/>
      <c r="I7" s="57">
        <v>617140</v>
      </c>
      <c r="J7" s="57"/>
      <c r="K7" s="57">
        <v>617140</v>
      </c>
      <c r="L7" s="57"/>
    </row>
    <row r="8" spans="1:12" ht="22.5" customHeight="1" hidden="1" outlineLevel="1">
      <c r="A8" s="5" t="s">
        <v>18</v>
      </c>
      <c r="B8" s="49" t="s">
        <v>19</v>
      </c>
      <c r="C8" s="50"/>
      <c r="D8" s="50"/>
      <c r="E8" s="50"/>
      <c r="F8" s="51"/>
      <c r="G8" s="43" t="s">
        <v>34</v>
      </c>
      <c r="H8" s="43"/>
      <c r="I8" s="57">
        <v>1840832.16</v>
      </c>
      <c r="J8" s="57"/>
      <c r="K8" s="57">
        <v>1840832.16</v>
      </c>
      <c r="L8" s="57"/>
    </row>
    <row r="9" spans="1:12" ht="22.5" customHeight="1" hidden="1" outlineLevel="1">
      <c r="A9" s="5" t="s">
        <v>20</v>
      </c>
      <c r="B9" s="49" t="s">
        <v>21</v>
      </c>
      <c r="C9" s="50"/>
      <c r="D9" s="50"/>
      <c r="E9" s="50"/>
      <c r="F9" s="51"/>
      <c r="G9" s="43" t="s">
        <v>34</v>
      </c>
      <c r="H9" s="43"/>
      <c r="I9" s="57">
        <v>1339497.65</v>
      </c>
      <c r="J9" s="57"/>
      <c r="K9" s="57">
        <v>1339497.65</v>
      </c>
      <c r="L9" s="57"/>
    </row>
    <row r="10" spans="1:12" ht="22.5" customHeight="1" hidden="1" outlineLevel="1">
      <c r="A10" s="5" t="s">
        <v>22</v>
      </c>
      <c r="B10" s="49" t="s">
        <v>23</v>
      </c>
      <c r="C10" s="50"/>
      <c r="D10" s="50"/>
      <c r="E10" s="50"/>
      <c r="F10" s="51"/>
      <c r="G10" s="43" t="s">
        <v>35</v>
      </c>
      <c r="H10" s="43"/>
      <c r="I10" s="57">
        <v>433411</v>
      </c>
      <c r="J10" s="57"/>
      <c r="K10" s="57">
        <v>433411</v>
      </c>
      <c r="L10" s="57"/>
    </row>
    <row r="11" spans="1:12" ht="22.5" customHeight="1" hidden="1" outlineLevel="1">
      <c r="A11" s="5" t="s">
        <v>24</v>
      </c>
      <c r="B11" s="49" t="s">
        <v>25</v>
      </c>
      <c r="C11" s="50"/>
      <c r="D11" s="50"/>
      <c r="E11" s="50"/>
      <c r="F11" s="51"/>
      <c r="G11" s="43" t="s">
        <v>36</v>
      </c>
      <c r="H11" s="43"/>
      <c r="I11" s="57">
        <v>599801</v>
      </c>
      <c r="J11" s="57"/>
      <c r="K11" s="57">
        <f>I11+38600</f>
        <v>638401</v>
      </c>
      <c r="L11" s="57"/>
    </row>
    <row r="12" spans="1:12" ht="22.5" customHeight="1" hidden="1" outlineLevel="1">
      <c r="A12" s="5" t="s">
        <v>26</v>
      </c>
      <c r="B12" s="49" t="s">
        <v>27</v>
      </c>
      <c r="C12" s="50"/>
      <c r="D12" s="50"/>
      <c r="E12" s="50"/>
      <c r="F12" s="51"/>
      <c r="G12" s="43" t="s">
        <v>34</v>
      </c>
      <c r="H12" s="43"/>
      <c r="I12" s="57">
        <v>1111210</v>
      </c>
      <c r="J12" s="57"/>
      <c r="K12" s="57">
        <v>1111210</v>
      </c>
      <c r="L12" s="57"/>
    </row>
    <row r="13" spans="1:12" ht="22.5" customHeight="1" hidden="1" outlineLevel="1">
      <c r="A13" s="56" t="s">
        <v>65</v>
      </c>
      <c r="B13" s="59" t="s">
        <v>66</v>
      </c>
      <c r="C13" s="61"/>
      <c r="D13" s="61"/>
      <c r="E13" s="61"/>
      <c r="F13" s="60"/>
      <c r="G13" s="59" t="s">
        <v>36</v>
      </c>
      <c r="H13" s="60"/>
      <c r="I13" s="58">
        <v>764140</v>
      </c>
      <c r="J13" s="58"/>
      <c r="K13" s="58">
        <v>764140</v>
      </c>
      <c r="L13" s="58"/>
    </row>
    <row r="14" spans="1:12" ht="22.5" customHeight="1" hidden="1" outlineLevel="1">
      <c r="A14" s="56" t="s">
        <v>67</v>
      </c>
      <c r="B14" s="59" t="s">
        <v>68</v>
      </c>
      <c r="C14" s="61"/>
      <c r="D14" s="61"/>
      <c r="E14" s="61"/>
      <c r="F14" s="60"/>
      <c r="G14" s="59" t="s">
        <v>69</v>
      </c>
      <c r="H14" s="60"/>
      <c r="I14" s="58">
        <v>268098.1</v>
      </c>
      <c r="J14" s="58"/>
      <c r="K14" s="58">
        <v>268098.1</v>
      </c>
      <c r="L14" s="58"/>
    </row>
    <row r="15" spans="1:12" ht="22.5" customHeight="1" hidden="1" outlineLevel="1">
      <c r="A15" s="56" t="s">
        <v>70</v>
      </c>
      <c r="B15" s="59" t="s">
        <v>71</v>
      </c>
      <c r="C15" s="61"/>
      <c r="D15" s="61"/>
      <c r="E15" s="61"/>
      <c r="F15" s="60"/>
      <c r="G15" s="59" t="s">
        <v>72</v>
      </c>
      <c r="H15" s="60"/>
      <c r="I15" s="58">
        <v>1066170</v>
      </c>
      <c r="J15" s="58"/>
      <c r="K15" s="58">
        <v>1066170</v>
      </c>
      <c r="L15" s="58"/>
    </row>
    <row r="16" spans="1:12" ht="22.5" customHeight="1" hidden="1" outlineLevel="1">
      <c r="A16" s="56" t="s">
        <v>73</v>
      </c>
      <c r="B16" s="59" t="s">
        <v>74</v>
      </c>
      <c r="C16" s="61"/>
      <c r="D16" s="61"/>
      <c r="E16" s="61"/>
      <c r="F16" s="60"/>
      <c r="G16" s="59" t="s">
        <v>75</v>
      </c>
      <c r="H16" s="60"/>
      <c r="I16" s="58">
        <v>29000</v>
      </c>
      <c r="J16" s="58"/>
      <c r="K16" s="58">
        <v>29000</v>
      </c>
      <c r="L16" s="58"/>
    </row>
    <row r="17" spans="1:12" ht="22.5" customHeight="1" hidden="1" outlineLevel="1">
      <c r="A17" s="56" t="s">
        <v>76</v>
      </c>
      <c r="B17" s="59" t="s">
        <v>77</v>
      </c>
      <c r="C17" s="61"/>
      <c r="D17" s="61"/>
      <c r="E17" s="61"/>
      <c r="F17" s="60"/>
      <c r="G17" s="59" t="s">
        <v>78</v>
      </c>
      <c r="H17" s="60"/>
      <c r="I17" s="58">
        <v>661236.6</v>
      </c>
      <c r="J17" s="58"/>
      <c r="K17" s="58">
        <v>661236.6</v>
      </c>
      <c r="L17" s="58"/>
    </row>
    <row r="18" spans="1:12" ht="22.5" customHeight="1" hidden="1" outlineLevel="1">
      <c r="A18" s="56" t="s">
        <v>79</v>
      </c>
      <c r="B18" s="59" t="s">
        <v>80</v>
      </c>
      <c r="C18" s="61"/>
      <c r="D18" s="61"/>
      <c r="E18" s="61"/>
      <c r="F18" s="60"/>
      <c r="G18" s="59" t="s">
        <v>81</v>
      </c>
      <c r="H18" s="60"/>
      <c r="I18" s="58">
        <v>361376</v>
      </c>
      <c r="J18" s="58"/>
      <c r="K18" s="58">
        <v>361376</v>
      </c>
      <c r="L18" s="58"/>
    </row>
    <row r="19" spans="1:2" s="7" customFormat="1" ht="11.25" collapsed="1">
      <c r="A19" s="6"/>
      <c r="B19" s="6"/>
    </row>
    <row r="20" spans="1:2" s="7" customFormat="1" ht="11.25">
      <c r="A20" s="6"/>
      <c r="B20" s="6"/>
    </row>
    <row r="21" spans="1:2" s="7" customFormat="1" ht="11.25">
      <c r="A21" s="6"/>
      <c r="B21" s="6"/>
    </row>
    <row r="22" spans="1:2" s="7" customFormat="1" ht="11.25">
      <c r="A22" s="6"/>
      <c r="B22" s="6"/>
    </row>
    <row r="23" spans="1:2" s="7" customFormat="1" ht="11.25">
      <c r="A23" s="6"/>
      <c r="B23" s="6"/>
    </row>
    <row r="24" spans="1:6" s="7" customFormat="1" ht="15.75">
      <c r="A24" s="6"/>
      <c r="B24" s="6"/>
      <c r="C24" s="13"/>
      <c r="D24" s="13"/>
      <c r="E24" s="13"/>
      <c r="F24" s="14"/>
    </row>
    <row r="25" spans="1:2" s="7" customFormat="1" ht="11.25">
      <c r="A25" s="6"/>
      <c r="B25" s="6"/>
    </row>
    <row r="26" spans="1:2" s="7" customFormat="1" ht="11.25">
      <c r="A26" s="6"/>
      <c r="B26" s="6"/>
    </row>
    <row r="27" spans="1:11" s="7" customFormat="1" ht="11.25">
      <c r="A27" s="28" t="s">
        <v>46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1.25">
      <c r="A29" s="32" t="s">
        <v>43</v>
      </c>
      <c r="B29" s="33"/>
      <c r="C29" s="29" t="s">
        <v>44</v>
      </c>
      <c r="D29" s="30"/>
      <c r="E29" s="30"/>
      <c r="F29" s="30"/>
      <c r="G29" s="30"/>
      <c r="H29" s="30"/>
      <c r="I29" s="30"/>
      <c r="J29" s="30"/>
      <c r="K29" s="31"/>
    </row>
    <row r="30" spans="1:11" ht="11.25">
      <c r="A30" s="32" t="s">
        <v>1</v>
      </c>
      <c r="B30" s="33"/>
      <c r="C30" s="29" t="s">
        <v>28</v>
      </c>
      <c r="D30" s="30"/>
      <c r="E30" s="30"/>
      <c r="F30" s="30"/>
      <c r="G30" s="30"/>
      <c r="H30" s="30"/>
      <c r="I30" s="30"/>
      <c r="J30" s="30"/>
      <c r="K30" s="31"/>
    </row>
    <row r="31" spans="1:11" ht="11.25" customHeight="1">
      <c r="A31" s="32" t="s">
        <v>0</v>
      </c>
      <c r="B31" s="33"/>
      <c r="C31" s="41"/>
      <c r="D31" s="42"/>
      <c r="E31" s="23"/>
      <c r="F31" s="26" t="s">
        <v>45</v>
      </c>
      <c r="G31" s="27"/>
      <c r="H31" s="15"/>
      <c r="I31" s="26" t="s">
        <v>4</v>
      </c>
      <c r="J31" s="27"/>
      <c r="K31" s="19"/>
    </row>
    <row r="32" spans="1:11" ht="11.25">
      <c r="A32" s="32" t="s">
        <v>3</v>
      </c>
      <c r="B32" s="33"/>
      <c r="C32" s="34" t="e">
        <f>VLOOKUP(C31,A2:L18,7,FALSE)</f>
        <v>#N/A</v>
      </c>
      <c r="D32" s="35"/>
      <c r="E32" s="35"/>
      <c r="F32" s="35"/>
      <c r="G32" s="35"/>
      <c r="H32" s="35"/>
      <c r="I32" s="35"/>
      <c r="J32" s="35"/>
      <c r="K32" s="36"/>
    </row>
    <row r="33" spans="1:11" ht="11.25" customHeight="1">
      <c r="A33" s="32" t="s">
        <v>2</v>
      </c>
      <c r="B33" s="33"/>
      <c r="C33" s="34" t="e">
        <f>VLOOKUP(C31,A2:L18,2,FALSE)</f>
        <v>#N/A</v>
      </c>
      <c r="D33" s="35"/>
      <c r="E33" s="35"/>
      <c r="F33" s="35"/>
      <c r="G33" s="35"/>
      <c r="H33" s="35"/>
      <c r="I33" s="35"/>
      <c r="J33" s="35"/>
      <c r="K33" s="36"/>
    </row>
    <row r="34" spans="1:11" ht="11.25" customHeight="1">
      <c r="A34" s="32" t="s">
        <v>48</v>
      </c>
      <c r="B34" s="33"/>
      <c r="C34" s="26" t="e">
        <f>VLOOKUP(C31,A2:L18,9,FALSE)</f>
        <v>#N/A</v>
      </c>
      <c r="D34" s="40"/>
      <c r="E34" s="27"/>
      <c r="F34" s="32" t="s">
        <v>47</v>
      </c>
      <c r="G34" s="55"/>
      <c r="H34" s="33"/>
      <c r="I34" s="48" t="e">
        <f>VLOOKUP(C31,A2:L18,11,FALSE)</f>
        <v>#N/A</v>
      </c>
      <c r="J34" s="48"/>
      <c r="K34" s="48"/>
    </row>
    <row r="35" spans="1:11" ht="30" customHeight="1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</row>
    <row r="36" spans="1:11" ht="11.25">
      <c r="A36" s="37" t="s">
        <v>49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1" ht="12.75" customHeight="1">
      <c r="A37" s="18" t="s">
        <v>5</v>
      </c>
      <c r="B37" s="22" t="s">
        <v>54</v>
      </c>
      <c r="C37" s="22" t="s">
        <v>55</v>
      </c>
      <c r="D37" s="22" t="s">
        <v>56</v>
      </c>
      <c r="E37" s="22" t="s">
        <v>57</v>
      </c>
      <c r="F37" s="22" t="s">
        <v>58</v>
      </c>
      <c r="G37" s="22" t="s">
        <v>59</v>
      </c>
      <c r="H37" s="22" t="s">
        <v>60</v>
      </c>
      <c r="I37" s="22" t="s">
        <v>61</v>
      </c>
      <c r="J37" s="22" t="s">
        <v>62</v>
      </c>
      <c r="K37" s="20" t="s">
        <v>63</v>
      </c>
    </row>
    <row r="38" spans="1:11" ht="22.5" customHeight="1">
      <c r="A38" s="16" t="s">
        <v>41</v>
      </c>
      <c r="B38" s="1"/>
      <c r="C38" s="2"/>
      <c r="D38" s="2"/>
      <c r="E38" s="2"/>
      <c r="F38" s="21"/>
      <c r="G38" s="1"/>
      <c r="H38" s="2"/>
      <c r="I38" s="2"/>
      <c r="J38" s="2"/>
      <c r="K38" s="10">
        <f>SUM(B38:J38)</f>
        <v>0</v>
      </c>
    </row>
    <row r="39" ht="30" customHeight="1">
      <c r="A39" s="17"/>
    </row>
    <row r="40" spans="1:8" ht="12.75" customHeight="1">
      <c r="A40" s="44" t="s">
        <v>5</v>
      </c>
      <c r="B40" s="11">
        <f>YEAR(H31+4)</f>
        <v>1900</v>
      </c>
      <c r="C40" s="11">
        <f>YEAR(H31+35)</f>
        <v>1900</v>
      </c>
      <c r="D40" s="11">
        <f>YEAR(H31+66)</f>
        <v>1900</v>
      </c>
      <c r="E40" s="11">
        <f>YEAR(H31+97)</f>
        <v>1900</v>
      </c>
      <c r="F40" s="11">
        <f>YEAR(H31+128)</f>
        <v>1900</v>
      </c>
      <c r="G40" s="11">
        <f>YEAR(H31+159)</f>
        <v>1900</v>
      </c>
      <c r="H40" s="46" t="s">
        <v>42</v>
      </c>
    </row>
    <row r="41" spans="1:8" ht="12.75" customHeight="1">
      <c r="A41" s="45"/>
      <c r="B41" s="11">
        <f>MONTH(H31+4)</f>
        <v>1</v>
      </c>
      <c r="C41" s="11">
        <f>MONTH(H31+35)</f>
        <v>2</v>
      </c>
      <c r="D41" s="11">
        <f>MONTH(H31+66)</f>
        <v>3</v>
      </c>
      <c r="E41" s="11">
        <f>MONTH(H31+97)</f>
        <v>4</v>
      </c>
      <c r="F41" s="11">
        <f>MONTH(H31+128)</f>
        <v>5</v>
      </c>
      <c r="G41" s="11">
        <f>MONTH(H31+159)</f>
        <v>6</v>
      </c>
      <c r="H41" s="47"/>
    </row>
    <row r="42" spans="1:8" ht="22.5" customHeight="1">
      <c r="A42" s="16" t="s">
        <v>50</v>
      </c>
      <c r="B42" s="1"/>
      <c r="C42" s="2"/>
      <c r="D42" s="2"/>
      <c r="E42" s="1"/>
      <c r="F42" s="2"/>
      <c r="G42" s="2"/>
      <c r="H42" s="12">
        <f>SUM(B42:G42)</f>
        <v>0</v>
      </c>
    </row>
    <row r="43" spans="1:8" ht="22.5" customHeight="1">
      <c r="A43" s="11" t="s">
        <v>52</v>
      </c>
      <c r="B43" s="1"/>
      <c r="C43" s="2"/>
      <c r="D43" s="2"/>
      <c r="E43" s="1"/>
      <c r="F43" s="2"/>
      <c r="G43" s="2"/>
      <c r="H43" s="12">
        <f>SUM(B43:G43)</f>
        <v>0</v>
      </c>
    </row>
    <row r="44" spans="1:8" ht="22.5" customHeight="1">
      <c r="A44" s="16" t="s">
        <v>51</v>
      </c>
      <c r="B44" s="1"/>
      <c r="C44" s="2"/>
      <c r="D44" s="2"/>
      <c r="E44" s="1"/>
      <c r="F44" s="2"/>
      <c r="G44" s="2"/>
      <c r="H44" s="12">
        <f>SUM(B44:G44)</f>
        <v>0</v>
      </c>
    </row>
    <row r="45" ht="22.5" customHeight="1"/>
    <row r="46" spans="1:11" ht="28.5" customHeight="1">
      <c r="A46" s="25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</sheetData>
  <sheetProtection password="83AF" sheet="1" objects="1" scenarios="1"/>
  <mergeCells count="93">
    <mergeCell ref="B17:F17"/>
    <mergeCell ref="B18:F18"/>
    <mergeCell ref="K17:L17"/>
    <mergeCell ref="K18:L18"/>
    <mergeCell ref="G13:H13"/>
    <mergeCell ref="G14:H14"/>
    <mergeCell ref="G15:H15"/>
    <mergeCell ref="G16:H16"/>
    <mergeCell ref="G17:H17"/>
    <mergeCell ref="G18:H18"/>
    <mergeCell ref="K13:L13"/>
    <mergeCell ref="K14:L14"/>
    <mergeCell ref="K15:L15"/>
    <mergeCell ref="K16:L16"/>
    <mergeCell ref="I17:J17"/>
    <mergeCell ref="I18:J18"/>
    <mergeCell ref="B13:F13"/>
    <mergeCell ref="B14:F14"/>
    <mergeCell ref="B15:F15"/>
    <mergeCell ref="I15:J15"/>
    <mergeCell ref="I16:J16"/>
    <mergeCell ref="B16:F16"/>
    <mergeCell ref="I13:J13"/>
    <mergeCell ref="I14:J14"/>
    <mergeCell ref="I6:J6"/>
    <mergeCell ref="I5:J5"/>
    <mergeCell ref="F34:H34"/>
    <mergeCell ref="I34:K34"/>
    <mergeCell ref="B5:F5"/>
    <mergeCell ref="B6:F6"/>
    <mergeCell ref="B7:F7"/>
    <mergeCell ref="B12:F12"/>
    <mergeCell ref="I12:J12"/>
    <mergeCell ref="B8:F8"/>
    <mergeCell ref="B2:F2"/>
    <mergeCell ref="B3:F3"/>
    <mergeCell ref="B1:F1"/>
    <mergeCell ref="B4:F4"/>
    <mergeCell ref="B9:F9"/>
    <mergeCell ref="B10:F10"/>
    <mergeCell ref="B11:F11"/>
    <mergeCell ref="I9:J9"/>
    <mergeCell ref="G9:H9"/>
    <mergeCell ref="G10:H10"/>
    <mergeCell ref="G11:H11"/>
    <mergeCell ref="I7:J7"/>
    <mergeCell ref="I8:J8"/>
    <mergeCell ref="I10:J10"/>
    <mergeCell ref="I11:J11"/>
    <mergeCell ref="G1:H1"/>
    <mergeCell ref="I2:J2"/>
    <mergeCell ref="I3:J3"/>
    <mergeCell ref="I4:J4"/>
    <mergeCell ref="I1:J1"/>
    <mergeCell ref="G2:H2"/>
    <mergeCell ref="G3:H3"/>
    <mergeCell ref="G4:H4"/>
    <mergeCell ref="G12:H12"/>
    <mergeCell ref="A40:A41"/>
    <mergeCell ref="A33:B33"/>
    <mergeCell ref="A34:B34"/>
    <mergeCell ref="H40:H41"/>
    <mergeCell ref="C33:K33"/>
    <mergeCell ref="A29:B29"/>
    <mergeCell ref="A30:B30"/>
    <mergeCell ref="A31:B31"/>
    <mergeCell ref="F31:G31"/>
    <mergeCell ref="G5:H5"/>
    <mergeCell ref="G6:H6"/>
    <mergeCell ref="G7:H7"/>
    <mergeCell ref="G8:H8"/>
    <mergeCell ref="A46:K46"/>
    <mergeCell ref="I31:J31"/>
    <mergeCell ref="A27:K27"/>
    <mergeCell ref="C29:K29"/>
    <mergeCell ref="C30:K30"/>
    <mergeCell ref="A32:B32"/>
    <mergeCell ref="C32:K32"/>
    <mergeCell ref="A36:K36"/>
    <mergeCell ref="C34:E34"/>
    <mergeCell ref="C31:E31"/>
    <mergeCell ref="K1:L1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</mergeCells>
  <dataValidations count="3">
    <dataValidation type="date" allowBlank="1" showInputMessage="1" showErrorMessage="1" errorTitle="Format daty" error="RRRR-MM-DD" sqref="K31 H31">
      <formula1>38353</formula1>
      <formula2>39629</formula2>
    </dataValidation>
    <dataValidation type="decimal" allowBlank="1" showInputMessage="1" showErrorMessage="1" errorTitle="Wartość liczbowa" error="W formacie liczbowym stosujemy przecinek a nie kropkę! Nie wpisujemy również symbolu waluty." sqref="B42:G44 B38:E38 G38:J38">
      <formula1>0</formula1>
      <formula2>10000000</formula2>
    </dataValidation>
    <dataValidation type="list" allowBlank="1" showInputMessage="1" showErrorMessage="1" errorTitle="Lista wyboru" error="Numer projektu należy wybrać z dostępnej rozwijanej listy albo wpisać. Numer ten nadawany jest przez system SIMIK" sqref="C31:E31">
      <formula1>$A$2:$A$18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zabowska</dc:creator>
  <cp:keywords/>
  <dc:description/>
  <cp:lastModifiedBy>mbiernacki</cp:lastModifiedBy>
  <cp:lastPrinted>2006-05-31T12:48:58Z</cp:lastPrinted>
  <dcterms:created xsi:type="dcterms:W3CDTF">2004-04-20T12:55:34Z</dcterms:created>
  <dcterms:modified xsi:type="dcterms:W3CDTF">2006-06-10T12:02:50Z</dcterms:modified>
  <cp:category/>
  <cp:version/>
  <cp:contentType/>
  <cp:contentStatus/>
</cp:coreProperties>
</file>